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" yWindow="-12" windowWidth="15036" windowHeight="9672" tabRatio="903" firstSheet="3" activeTab="9"/>
  </bookViews>
  <sheets>
    <sheet name="組合せ (前期)" sheetId="10" r:id="rId1"/>
    <sheet name="日程（A）前期" sheetId="4" r:id="rId2"/>
    <sheet name="星取表（A）" sheetId="5" r:id="rId3"/>
    <sheet name="日程（B）前期" sheetId="11" r:id="rId4"/>
    <sheet name="星取表（B）" sheetId="6" r:id="rId5"/>
    <sheet name="日程（C）前期" sheetId="22" r:id="rId6"/>
    <sheet name="星取表（C）" sheetId="27" r:id="rId7"/>
    <sheet name="日程（D）前期" sheetId="23" r:id="rId8"/>
    <sheet name="星取表（D）" sheetId="28" r:id="rId9"/>
    <sheet name="組合せ (後期)案" sheetId="29" r:id="rId10"/>
  </sheets>
  <definedNames>
    <definedName name="_xlnm.Print_Area" localSheetId="9">'組合せ (後期)案'!$A$1:$F$41</definedName>
    <definedName name="_xlnm.Print_Area" localSheetId="0">'組合せ (前期)'!$A$1:$F$38</definedName>
    <definedName name="_xlnm.Print_Area" localSheetId="1">'日程（A）前期'!$A$1:$Q$23</definedName>
    <definedName name="_xlnm.Print_Area" localSheetId="3">'日程（B）前期'!$A$1:$T$23</definedName>
    <definedName name="_xlnm.Print_Area" localSheetId="5">'日程（C）前期'!$A$1:$T$23</definedName>
    <definedName name="_xlnm.Print_Area" localSheetId="7">'日程（D）前期'!$A$1:$T$27</definedName>
  </definedNames>
  <calcPr calcId="114210"/>
</workbook>
</file>

<file path=xl/calcChain.xml><?xml version="1.0" encoding="utf-8"?>
<calcChain xmlns="http://schemas.openxmlformats.org/spreadsheetml/2006/main">
  <c r="B20" i="28"/>
  <c r="C2" i="23"/>
  <c r="B2"/>
  <c r="B19" i="28"/>
  <c r="B15"/>
  <c r="B11"/>
  <c r="B7"/>
  <c r="B19" i="27"/>
  <c r="B15"/>
  <c r="B11"/>
  <c r="B7"/>
  <c r="B19" i="6"/>
  <c r="B15"/>
  <c r="B11"/>
  <c r="B7"/>
  <c r="C19" i="28"/>
  <c r="B18"/>
  <c r="C17"/>
  <c r="B17"/>
  <c r="C15"/>
  <c r="B14"/>
  <c r="C13"/>
  <c r="B13"/>
  <c r="C11"/>
  <c r="B10"/>
  <c r="C9"/>
  <c r="B9"/>
  <c r="C7"/>
  <c r="C5"/>
  <c r="B6"/>
  <c r="B5"/>
  <c r="C19" i="27"/>
  <c r="B18"/>
  <c r="C17"/>
  <c r="B17"/>
  <c r="C15"/>
  <c r="B14"/>
  <c r="C13"/>
  <c r="B13"/>
  <c r="C11"/>
  <c r="B10"/>
  <c r="C9"/>
  <c r="B9"/>
  <c r="C7"/>
  <c r="C5"/>
  <c r="B6"/>
  <c r="B5"/>
  <c r="C5" i="6"/>
  <c r="C7"/>
  <c r="C9"/>
  <c r="C11"/>
  <c r="C13"/>
  <c r="C15"/>
  <c r="C17"/>
  <c r="C19"/>
  <c r="B18"/>
  <c r="B17"/>
  <c r="B14"/>
  <c r="B13"/>
  <c r="B10"/>
  <c r="B9"/>
  <c r="B6"/>
  <c r="B5"/>
  <c r="C7" i="5"/>
  <c r="C9"/>
  <c r="C11"/>
  <c r="C13"/>
  <c r="C15"/>
  <c r="C17"/>
  <c r="C19"/>
  <c r="C21"/>
  <c r="C23"/>
  <c r="C5"/>
  <c r="B23"/>
  <c r="B22"/>
  <c r="B21"/>
  <c r="B19"/>
  <c r="B18"/>
  <c r="B17"/>
  <c r="B15"/>
  <c r="B14"/>
  <c r="B13"/>
  <c r="B11"/>
  <c r="B10"/>
  <c r="B9"/>
  <c r="B7"/>
  <c r="B6"/>
  <c r="B5"/>
  <c r="AD34" i="28"/>
  <c r="D50"/>
  <c r="E49"/>
  <c r="AD36"/>
  <c r="G50"/>
  <c r="H49"/>
  <c r="AD38"/>
  <c r="J50"/>
  <c r="AD40"/>
  <c r="M50"/>
  <c r="N49"/>
  <c r="AD42"/>
  <c r="P50"/>
  <c r="Q49"/>
  <c r="AD44"/>
  <c r="S50"/>
  <c r="T49"/>
  <c r="AD46"/>
  <c r="V50"/>
  <c r="AD48"/>
  <c r="Y50"/>
  <c r="Z49"/>
  <c r="AA34"/>
  <c r="D48"/>
  <c r="E47"/>
  <c r="AA36"/>
  <c r="G48"/>
  <c r="H47"/>
  <c r="AA38"/>
  <c r="J48"/>
  <c r="AA40"/>
  <c r="M48"/>
  <c r="N47"/>
  <c r="AA42"/>
  <c r="P48"/>
  <c r="AA44"/>
  <c r="S48"/>
  <c r="T47"/>
  <c r="AA46"/>
  <c r="V48"/>
  <c r="W47"/>
  <c r="AB48"/>
  <c r="X34"/>
  <c r="D46"/>
  <c r="E45"/>
  <c r="X36"/>
  <c r="G46"/>
  <c r="X38"/>
  <c r="J46"/>
  <c r="K45"/>
  <c r="X40"/>
  <c r="M46"/>
  <c r="N45"/>
  <c r="X42"/>
  <c r="P46"/>
  <c r="Q45"/>
  <c r="X44"/>
  <c r="S46"/>
  <c r="Y46"/>
  <c r="Z45"/>
  <c r="AB46"/>
  <c r="AC45"/>
  <c r="U34"/>
  <c r="D44"/>
  <c r="U36"/>
  <c r="U38"/>
  <c r="J44"/>
  <c r="U40"/>
  <c r="M44"/>
  <c r="N43"/>
  <c r="U42"/>
  <c r="P44"/>
  <c r="Q43"/>
  <c r="V44"/>
  <c r="W43"/>
  <c r="Y44"/>
  <c r="Z43"/>
  <c r="AB44"/>
  <c r="R34"/>
  <c r="D42"/>
  <c r="E41"/>
  <c r="R36"/>
  <c r="G42"/>
  <c r="R38"/>
  <c r="J42"/>
  <c r="R40"/>
  <c r="M42"/>
  <c r="S42"/>
  <c r="T41"/>
  <c r="V42"/>
  <c r="W41"/>
  <c r="Y42"/>
  <c r="Z41"/>
  <c r="AB42"/>
  <c r="O34"/>
  <c r="D40"/>
  <c r="E39"/>
  <c r="O36"/>
  <c r="G40"/>
  <c r="H39"/>
  <c r="O38"/>
  <c r="J40"/>
  <c r="P40"/>
  <c r="S40"/>
  <c r="O44"/>
  <c r="T39"/>
  <c r="V40"/>
  <c r="Y40"/>
  <c r="AB40"/>
  <c r="AC39"/>
  <c r="L34"/>
  <c r="D38"/>
  <c r="L36"/>
  <c r="G38"/>
  <c r="H37"/>
  <c r="M38"/>
  <c r="N37"/>
  <c r="P38"/>
  <c r="S38"/>
  <c r="T37"/>
  <c r="V38"/>
  <c r="W37"/>
  <c r="Y38"/>
  <c r="AB38"/>
  <c r="L50"/>
  <c r="AC37"/>
  <c r="I34"/>
  <c r="D36"/>
  <c r="E35"/>
  <c r="J36"/>
  <c r="K35"/>
  <c r="M36"/>
  <c r="P36"/>
  <c r="Q35"/>
  <c r="S36"/>
  <c r="T35"/>
  <c r="V36"/>
  <c r="W35"/>
  <c r="Y36"/>
  <c r="AB36"/>
  <c r="AC35"/>
  <c r="G34"/>
  <c r="J34"/>
  <c r="K33"/>
  <c r="M34"/>
  <c r="P34"/>
  <c r="Q33"/>
  <c r="S34"/>
  <c r="T33"/>
  <c r="V34"/>
  <c r="W33"/>
  <c r="Y34"/>
  <c r="Z33"/>
  <c r="AB34"/>
  <c r="AC33"/>
  <c r="AD34" i="27"/>
  <c r="D50"/>
  <c r="E49"/>
  <c r="AD36"/>
  <c r="G50"/>
  <c r="H49"/>
  <c r="AD38"/>
  <c r="J50"/>
  <c r="AD40"/>
  <c r="M50"/>
  <c r="N49"/>
  <c r="AD42"/>
  <c r="P50"/>
  <c r="Q49"/>
  <c r="AD44"/>
  <c r="S50"/>
  <c r="T49"/>
  <c r="AD46"/>
  <c r="V50"/>
  <c r="W49"/>
  <c r="AD48"/>
  <c r="Y50"/>
  <c r="Z49"/>
  <c r="AA34"/>
  <c r="D48"/>
  <c r="E47"/>
  <c r="AA36"/>
  <c r="G48"/>
  <c r="AA38"/>
  <c r="J48"/>
  <c r="AA40"/>
  <c r="M48"/>
  <c r="N47"/>
  <c r="AA42"/>
  <c r="P48"/>
  <c r="Q47"/>
  <c r="AA44"/>
  <c r="S48"/>
  <c r="T47"/>
  <c r="AA46"/>
  <c r="V48"/>
  <c r="W47"/>
  <c r="AB48"/>
  <c r="AC47"/>
  <c r="X34"/>
  <c r="D46"/>
  <c r="E45"/>
  <c r="X36"/>
  <c r="G46"/>
  <c r="H45"/>
  <c r="X38"/>
  <c r="J46"/>
  <c r="K45"/>
  <c r="X40"/>
  <c r="M46"/>
  <c r="N45"/>
  <c r="X42"/>
  <c r="P46"/>
  <c r="Q45"/>
  <c r="X44"/>
  <c r="S46"/>
  <c r="T45"/>
  <c r="Y46"/>
  <c r="Z45"/>
  <c r="AB46"/>
  <c r="AC45"/>
  <c r="U34"/>
  <c r="D44"/>
  <c r="E43"/>
  <c r="U36"/>
  <c r="G44"/>
  <c r="H43"/>
  <c r="U38"/>
  <c r="J44"/>
  <c r="K43"/>
  <c r="U40"/>
  <c r="M44"/>
  <c r="N43"/>
  <c r="U42"/>
  <c r="P44"/>
  <c r="Q43"/>
  <c r="V44"/>
  <c r="W43"/>
  <c r="Y44"/>
  <c r="Z43"/>
  <c r="AB44"/>
  <c r="AC43"/>
  <c r="R34"/>
  <c r="D42"/>
  <c r="E41"/>
  <c r="R36"/>
  <c r="G42"/>
  <c r="H41"/>
  <c r="R38"/>
  <c r="J42"/>
  <c r="K41"/>
  <c r="R40"/>
  <c r="M42"/>
  <c r="N41"/>
  <c r="AE41"/>
  <c r="S42"/>
  <c r="T41"/>
  <c r="V42"/>
  <c r="W41"/>
  <c r="Y42"/>
  <c r="Z41"/>
  <c r="AB42"/>
  <c r="AC41"/>
  <c r="O34"/>
  <c r="D40"/>
  <c r="E39"/>
  <c r="O36"/>
  <c r="G40"/>
  <c r="H39"/>
  <c r="AF39"/>
  <c r="O38"/>
  <c r="J40"/>
  <c r="K39"/>
  <c r="P40"/>
  <c r="Q39"/>
  <c r="S40"/>
  <c r="T39"/>
  <c r="V40"/>
  <c r="Y40"/>
  <c r="Z39"/>
  <c r="AB40"/>
  <c r="AC39"/>
  <c r="L34"/>
  <c r="L36"/>
  <c r="G38"/>
  <c r="H37"/>
  <c r="M38"/>
  <c r="N37"/>
  <c r="P38"/>
  <c r="S38"/>
  <c r="T37"/>
  <c r="V38"/>
  <c r="W37"/>
  <c r="Y38"/>
  <c r="AB38"/>
  <c r="I34"/>
  <c r="D36"/>
  <c r="E35"/>
  <c r="J36"/>
  <c r="M36"/>
  <c r="N35"/>
  <c r="P36"/>
  <c r="I42"/>
  <c r="Q35"/>
  <c r="S36"/>
  <c r="T35"/>
  <c r="V36"/>
  <c r="W35"/>
  <c r="Y36"/>
  <c r="Z35"/>
  <c r="AB36"/>
  <c r="G34"/>
  <c r="H33"/>
  <c r="J34"/>
  <c r="F38"/>
  <c r="K33"/>
  <c r="AE33"/>
  <c r="M34"/>
  <c r="N33"/>
  <c r="P34"/>
  <c r="Q33"/>
  <c r="S34"/>
  <c r="V34"/>
  <c r="W33"/>
  <c r="Y34"/>
  <c r="Z33"/>
  <c r="AB34"/>
  <c r="AC33"/>
  <c r="G34" i="6"/>
  <c r="H33"/>
  <c r="J34"/>
  <c r="K33"/>
  <c r="M34"/>
  <c r="P34"/>
  <c r="Q33"/>
  <c r="S34"/>
  <c r="F44"/>
  <c r="AI43"/>
  <c r="T33"/>
  <c r="V34"/>
  <c r="W33"/>
  <c r="Y34"/>
  <c r="Z33"/>
  <c r="AB34"/>
  <c r="AC33"/>
  <c r="G33" i="5"/>
  <c r="H32"/>
  <c r="J33"/>
  <c r="K32"/>
  <c r="M33"/>
  <c r="P33"/>
  <c r="S33"/>
  <c r="T32"/>
  <c r="V33"/>
  <c r="W32"/>
  <c r="Y33"/>
  <c r="AB33"/>
  <c r="AC32"/>
  <c r="AE33"/>
  <c r="AF32"/>
  <c r="I34" i="6"/>
  <c r="D36"/>
  <c r="E35"/>
  <c r="J36"/>
  <c r="K35"/>
  <c r="M36"/>
  <c r="N35"/>
  <c r="P36"/>
  <c r="Q35"/>
  <c r="S36"/>
  <c r="T35"/>
  <c r="V36"/>
  <c r="W35"/>
  <c r="Y36"/>
  <c r="AB36"/>
  <c r="L34"/>
  <c r="D38"/>
  <c r="E37"/>
  <c r="L36"/>
  <c r="G38"/>
  <c r="M38"/>
  <c r="N37"/>
  <c r="P38"/>
  <c r="Q37"/>
  <c r="S38"/>
  <c r="T37"/>
  <c r="V38"/>
  <c r="W37"/>
  <c r="Y38"/>
  <c r="AH37"/>
  <c r="AB38"/>
  <c r="AC37"/>
  <c r="O34"/>
  <c r="D40"/>
  <c r="E39"/>
  <c r="O36"/>
  <c r="G40"/>
  <c r="H39"/>
  <c r="O38"/>
  <c r="J40"/>
  <c r="K39"/>
  <c r="P40"/>
  <c r="Q39"/>
  <c r="S40"/>
  <c r="T39"/>
  <c r="V40"/>
  <c r="W39"/>
  <c r="Y40"/>
  <c r="AB40"/>
  <c r="AC39"/>
  <c r="R34"/>
  <c r="D42"/>
  <c r="E41"/>
  <c r="R36"/>
  <c r="G42"/>
  <c r="R38"/>
  <c r="J42"/>
  <c r="R40"/>
  <c r="M42"/>
  <c r="N41"/>
  <c r="S42"/>
  <c r="V42"/>
  <c r="Y42"/>
  <c r="Z41"/>
  <c r="AB42"/>
  <c r="AC41"/>
  <c r="U34"/>
  <c r="D44"/>
  <c r="U36"/>
  <c r="G44"/>
  <c r="H43"/>
  <c r="U38"/>
  <c r="J44"/>
  <c r="K43"/>
  <c r="U40"/>
  <c r="M44"/>
  <c r="N43"/>
  <c r="U42"/>
  <c r="P44"/>
  <c r="Q43"/>
  <c r="V44"/>
  <c r="U46"/>
  <c r="W43"/>
  <c r="Y44"/>
  <c r="AB44"/>
  <c r="AC43"/>
  <c r="X34"/>
  <c r="D46"/>
  <c r="X36"/>
  <c r="G46"/>
  <c r="H45"/>
  <c r="X38"/>
  <c r="J46"/>
  <c r="K45"/>
  <c r="X40"/>
  <c r="M46"/>
  <c r="N45"/>
  <c r="X42"/>
  <c r="P46"/>
  <c r="Q45"/>
  <c r="X44"/>
  <c r="S46"/>
  <c r="T45"/>
  <c r="Y46"/>
  <c r="Z45"/>
  <c r="AB46"/>
  <c r="AC45"/>
  <c r="AA34"/>
  <c r="D48"/>
  <c r="AA36"/>
  <c r="G48"/>
  <c r="H47"/>
  <c r="AA38"/>
  <c r="J48"/>
  <c r="K47"/>
  <c r="AA40"/>
  <c r="M48"/>
  <c r="N47"/>
  <c r="AA42"/>
  <c r="P48"/>
  <c r="Q47"/>
  <c r="AA44"/>
  <c r="S48"/>
  <c r="T47"/>
  <c r="AA46"/>
  <c r="V48"/>
  <c r="W47"/>
  <c r="AB48"/>
  <c r="AC47"/>
  <c r="AD34"/>
  <c r="D50"/>
  <c r="E49"/>
  <c r="AD36"/>
  <c r="G50"/>
  <c r="H49"/>
  <c r="AD38"/>
  <c r="J50"/>
  <c r="K49"/>
  <c r="AD40"/>
  <c r="M50"/>
  <c r="N49"/>
  <c r="AD42"/>
  <c r="P50"/>
  <c r="Q49"/>
  <c r="AD44"/>
  <c r="S50"/>
  <c r="T49"/>
  <c r="AD46"/>
  <c r="V50"/>
  <c r="AD48"/>
  <c r="Y50"/>
  <c r="Z49"/>
  <c r="I33" i="5"/>
  <c r="D35"/>
  <c r="J35"/>
  <c r="K34"/>
  <c r="M35"/>
  <c r="I39"/>
  <c r="N34"/>
  <c r="P35"/>
  <c r="Q34"/>
  <c r="S35"/>
  <c r="T34"/>
  <c r="V35"/>
  <c r="Y35"/>
  <c r="AB35"/>
  <c r="AE35"/>
  <c r="AF34"/>
  <c r="L33"/>
  <c r="D37"/>
  <c r="E36"/>
  <c r="L35"/>
  <c r="G37"/>
  <c r="H36"/>
  <c r="M37"/>
  <c r="N36"/>
  <c r="P37"/>
  <c r="Q36"/>
  <c r="S37"/>
  <c r="V37"/>
  <c r="L45"/>
  <c r="W36"/>
  <c r="Y37"/>
  <c r="Z36"/>
  <c r="AB37"/>
  <c r="L49"/>
  <c r="AC36"/>
  <c r="AE37"/>
  <c r="O33"/>
  <c r="D39"/>
  <c r="E38"/>
  <c r="O35"/>
  <c r="G39"/>
  <c r="H38"/>
  <c r="O37"/>
  <c r="J39"/>
  <c r="K38"/>
  <c r="P39"/>
  <c r="Q38"/>
  <c r="S39"/>
  <c r="T38"/>
  <c r="V39"/>
  <c r="W38"/>
  <c r="Y39"/>
  <c r="Z38"/>
  <c r="AB39"/>
  <c r="AC38"/>
  <c r="AE39"/>
  <c r="AF38"/>
  <c r="R33"/>
  <c r="D41"/>
  <c r="E40"/>
  <c r="R35"/>
  <c r="G41"/>
  <c r="H40"/>
  <c r="AJ40"/>
  <c r="R37"/>
  <c r="J41"/>
  <c r="K40"/>
  <c r="R39"/>
  <c r="M41"/>
  <c r="N40"/>
  <c r="S41"/>
  <c r="R43"/>
  <c r="T40"/>
  <c r="V41"/>
  <c r="W40"/>
  <c r="Y41"/>
  <c r="R47"/>
  <c r="Z40"/>
  <c r="AB41"/>
  <c r="AC40"/>
  <c r="AE41"/>
  <c r="R51"/>
  <c r="AF40"/>
  <c r="U33"/>
  <c r="D43"/>
  <c r="U35"/>
  <c r="G43"/>
  <c r="H42"/>
  <c r="U37"/>
  <c r="J43"/>
  <c r="K42"/>
  <c r="U39"/>
  <c r="M43"/>
  <c r="N42"/>
  <c r="U41"/>
  <c r="P43"/>
  <c r="Q42"/>
  <c r="V43"/>
  <c r="Y43"/>
  <c r="Z42"/>
  <c r="AB43"/>
  <c r="U49"/>
  <c r="AC42"/>
  <c r="AE43"/>
  <c r="AF42"/>
  <c r="X33"/>
  <c r="D45"/>
  <c r="E44"/>
  <c r="X35"/>
  <c r="G45"/>
  <c r="H44"/>
  <c r="X37"/>
  <c r="J45"/>
  <c r="K44"/>
  <c r="X39"/>
  <c r="M45"/>
  <c r="N44"/>
  <c r="X41"/>
  <c r="P45"/>
  <c r="Q44"/>
  <c r="X43"/>
  <c r="S45"/>
  <c r="T44"/>
  <c r="Y45"/>
  <c r="AB45"/>
  <c r="AC44"/>
  <c r="AE45"/>
  <c r="AF44"/>
  <c r="AA33"/>
  <c r="D47"/>
  <c r="AA35"/>
  <c r="G47"/>
  <c r="H46"/>
  <c r="AA37"/>
  <c r="J47"/>
  <c r="K46"/>
  <c r="AA39"/>
  <c r="M47"/>
  <c r="AA41"/>
  <c r="P47"/>
  <c r="Q46"/>
  <c r="AA43"/>
  <c r="S47"/>
  <c r="T46"/>
  <c r="AA45"/>
  <c r="V47"/>
  <c r="W46"/>
  <c r="AB47"/>
  <c r="AE47"/>
  <c r="AF46"/>
  <c r="AD33"/>
  <c r="D49"/>
  <c r="AD35"/>
  <c r="G49"/>
  <c r="H48"/>
  <c r="AD37"/>
  <c r="J49"/>
  <c r="K48"/>
  <c r="AD39"/>
  <c r="M49"/>
  <c r="N48"/>
  <c r="AD41"/>
  <c r="P49"/>
  <c r="Q48"/>
  <c r="AD43"/>
  <c r="S49"/>
  <c r="T48"/>
  <c r="AD45"/>
  <c r="V49"/>
  <c r="W48"/>
  <c r="AD47"/>
  <c r="Y49"/>
  <c r="Z48"/>
  <c r="AE49"/>
  <c r="AF48"/>
  <c r="AG33"/>
  <c r="AG35"/>
  <c r="G51"/>
  <c r="H50"/>
  <c r="AG37"/>
  <c r="J51"/>
  <c r="K50"/>
  <c r="AG39"/>
  <c r="M51"/>
  <c r="N50"/>
  <c r="AG41"/>
  <c r="P51"/>
  <c r="Q50"/>
  <c r="AG43"/>
  <c r="S51"/>
  <c r="T50"/>
  <c r="AG45"/>
  <c r="V51"/>
  <c r="W50"/>
  <c r="AG47"/>
  <c r="Y51"/>
  <c r="Z50"/>
  <c r="AG49"/>
  <c r="AB51"/>
  <c r="AC50"/>
  <c r="X5" i="29"/>
  <c r="X6"/>
  <c r="X7"/>
  <c r="X8"/>
  <c r="X9"/>
  <c r="X10"/>
  <c r="X11"/>
  <c r="X12"/>
  <c r="T5"/>
  <c r="T6"/>
  <c r="T7"/>
  <c r="T8"/>
  <c r="T9"/>
  <c r="T10"/>
  <c r="T11"/>
  <c r="T12"/>
  <c r="X4"/>
  <c r="T4"/>
  <c r="P4"/>
  <c r="P12"/>
  <c r="P11"/>
  <c r="P10"/>
  <c r="P9"/>
  <c r="P8"/>
  <c r="P7"/>
  <c r="P6"/>
  <c r="P5"/>
  <c r="L6"/>
  <c r="L5"/>
  <c r="L7"/>
  <c r="L8"/>
  <c r="L9"/>
  <c r="L10"/>
  <c r="L11"/>
  <c r="L12"/>
  <c r="L4"/>
  <c r="P27" i="28"/>
  <c r="M27"/>
  <c r="J27"/>
  <c r="AB11"/>
  <c r="G27"/>
  <c r="S26"/>
  <c r="R11"/>
  <c r="P26"/>
  <c r="M26"/>
  <c r="Y11"/>
  <c r="B37"/>
  <c r="J32"/>
  <c r="J26"/>
  <c r="G26"/>
  <c r="P27" i="27"/>
  <c r="AB7"/>
  <c r="M27"/>
  <c r="U7"/>
  <c r="J27"/>
  <c r="Y17"/>
  <c r="N15"/>
  <c r="G27"/>
  <c r="S26"/>
  <c r="R11"/>
  <c r="P26"/>
  <c r="M26"/>
  <c r="J26"/>
  <c r="AT17"/>
  <c r="G26"/>
  <c r="F50" i="28"/>
  <c r="B47"/>
  <c r="Y32"/>
  <c r="X50"/>
  <c r="U48"/>
  <c r="U46"/>
  <c r="R48"/>
  <c r="R44"/>
  <c r="F42"/>
  <c r="O50"/>
  <c r="O42"/>
  <c r="B39"/>
  <c r="M32"/>
  <c r="L46"/>
  <c r="L44"/>
  <c r="I50"/>
  <c r="I44"/>
  <c r="I38"/>
  <c r="F48"/>
  <c r="F44"/>
  <c r="F40"/>
  <c r="R17"/>
  <c r="G13"/>
  <c r="AI11"/>
  <c r="B1"/>
  <c r="AA50" i="27"/>
  <c r="X50"/>
  <c r="U50"/>
  <c r="U46"/>
  <c r="I44"/>
  <c r="R50"/>
  <c r="R48"/>
  <c r="R46"/>
  <c r="O50"/>
  <c r="O48"/>
  <c r="O44"/>
  <c r="O42"/>
  <c r="L46"/>
  <c r="I46"/>
  <c r="AI45"/>
  <c r="B35"/>
  <c r="G32"/>
  <c r="F50"/>
  <c r="F48"/>
  <c r="AI47"/>
  <c r="F46"/>
  <c r="F40"/>
  <c r="K15"/>
  <c r="K19"/>
  <c r="U19"/>
  <c r="U17"/>
  <c r="K17"/>
  <c r="AI15"/>
  <c r="G15"/>
  <c r="AT7"/>
  <c r="AM7"/>
  <c r="U5"/>
  <c r="B1"/>
  <c r="N30" i="23"/>
  <c r="I18"/>
  <c r="K30"/>
  <c r="I21"/>
  <c r="H30"/>
  <c r="F15"/>
  <c r="E30"/>
  <c r="F7"/>
  <c r="Q29"/>
  <c r="L15"/>
  <c r="N29"/>
  <c r="C7"/>
  <c r="K29"/>
  <c r="E25"/>
  <c r="H29"/>
  <c r="T22"/>
  <c r="E29"/>
  <c r="K16"/>
  <c r="N26" i="22"/>
  <c r="K26"/>
  <c r="E10"/>
  <c r="H26"/>
  <c r="K16"/>
  <c r="E26"/>
  <c r="I8"/>
  <c r="Q25"/>
  <c r="I12"/>
  <c r="N25"/>
  <c r="I9"/>
  <c r="K25"/>
  <c r="H25"/>
  <c r="E25"/>
  <c r="I7" i="23"/>
  <c r="A1"/>
  <c r="I19" i="22"/>
  <c r="Q18"/>
  <c r="Q14"/>
  <c r="C13"/>
  <c r="Q8"/>
  <c r="N6"/>
  <c r="O5"/>
  <c r="C2"/>
  <c r="B2"/>
  <c r="A1"/>
  <c r="A1" i="11"/>
  <c r="B2"/>
  <c r="C2"/>
  <c r="B2" i="4"/>
  <c r="N26" i="11"/>
  <c r="K26"/>
  <c r="E14"/>
  <c r="H26"/>
  <c r="E26"/>
  <c r="F6"/>
  <c r="N6"/>
  <c r="Q25"/>
  <c r="N25"/>
  <c r="L17"/>
  <c r="H16"/>
  <c r="K25"/>
  <c r="Q4"/>
  <c r="H25"/>
  <c r="E25"/>
  <c r="B1" i="6"/>
  <c r="B1" i="5"/>
  <c r="Q26" i="4"/>
  <c r="N26"/>
  <c r="K26"/>
  <c r="F6"/>
  <c r="N6"/>
  <c r="H26"/>
  <c r="I22"/>
  <c r="O7"/>
  <c r="E26"/>
  <c r="Q25"/>
  <c r="E18"/>
  <c r="C22"/>
  <c r="H14"/>
  <c r="N25"/>
  <c r="H4"/>
  <c r="K25"/>
  <c r="H25"/>
  <c r="C11"/>
  <c r="E25"/>
  <c r="C2"/>
  <c r="A1"/>
  <c r="R48" i="6"/>
  <c r="O50"/>
  <c r="L40"/>
  <c r="AI39"/>
  <c r="L42"/>
  <c r="L44"/>
  <c r="L46"/>
  <c r="I42"/>
  <c r="AI41"/>
  <c r="I46"/>
  <c r="AD51" i="5"/>
  <c r="AA51"/>
  <c r="U51"/>
  <c r="I51"/>
  <c r="F43"/>
  <c r="F49"/>
  <c r="L47"/>
  <c r="X49"/>
  <c r="I37"/>
  <c r="I41"/>
  <c r="I43"/>
  <c r="L39"/>
  <c r="L41"/>
  <c r="O43"/>
  <c r="R45"/>
  <c r="O47"/>
  <c r="F35"/>
  <c r="H14" i="11"/>
  <c r="K20" i="4"/>
  <c r="I19"/>
  <c r="I10"/>
  <c r="O19" i="11"/>
  <c r="Q4" i="4"/>
  <c r="O17" i="11"/>
  <c r="O7"/>
  <c r="O6"/>
  <c r="I15"/>
  <c r="I11"/>
  <c r="O14"/>
  <c r="M27" i="6"/>
  <c r="K11"/>
  <c r="E10" i="11"/>
  <c r="O16"/>
  <c r="O12" i="4"/>
  <c r="F23"/>
  <c r="E6"/>
  <c r="U17" i="6"/>
  <c r="AM15" i="27"/>
  <c r="Q16" i="11"/>
  <c r="U19" i="28"/>
  <c r="I5" i="4"/>
  <c r="K22"/>
  <c r="F10" i="22"/>
  <c r="T13" i="23"/>
  <c r="I9" i="11"/>
  <c r="P26" i="6"/>
  <c r="F15" i="4"/>
  <c r="R15" i="28"/>
  <c r="O4" i="4"/>
  <c r="AP15" i="28"/>
  <c r="U15"/>
  <c r="AI19"/>
  <c r="Y13"/>
  <c r="L40"/>
  <c r="I42"/>
  <c r="L44" i="27"/>
  <c r="O46" i="6"/>
  <c r="AM11" i="28"/>
  <c r="AF15"/>
  <c r="F46"/>
  <c r="R46"/>
  <c r="G9"/>
  <c r="B33"/>
  <c r="D32"/>
  <c r="AH45" i="27"/>
  <c r="Y11"/>
  <c r="Y19"/>
  <c r="I40"/>
  <c r="F42"/>
  <c r="I48"/>
  <c r="U48"/>
  <c r="F42" i="6"/>
  <c r="O41" i="5"/>
  <c r="AI9" i="27"/>
  <c r="U13"/>
  <c r="AM9"/>
  <c r="R44"/>
  <c r="G11"/>
  <c r="AI11"/>
  <c r="B47"/>
  <c r="Y32"/>
  <c r="AM5"/>
  <c r="I40" i="6"/>
  <c r="AM19" i="27"/>
  <c r="F36"/>
  <c r="L40"/>
  <c r="F37" i="5"/>
  <c r="K11" i="27"/>
  <c r="AP11"/>
  <c r="B41"/>
  <c r="P32"/>
  <c r="F50" i="6"/>
  <c r="F36"/>
  <c r="O44"/>
  <c r="O42"/>
  <c r="I44"/>
  <c r="B39"/>
  <c r="M32"/>
  <c r="L13" i="23"/>
  <c r="F16" i="22"/>
  <c r="F7"/>
  <c r="R7"/>
  <c r="L11"/>
  <c r="AM7" i="6"/>
  <c r="AI11"/>
  <c r="AI15"/>
  <c r="O10" i="11"/>
  <c r="E16"/>
  <c r="I6"/>
  <c r="Q14"/>
  <c r="R7"/>
  <c r="C9"/>
  <c r="I19"/>
  <c r="E6"/>
  <c r="L11"/>
  <c r="E12"/>
  <c r="F15"/>
  <c r="L14"/>
  <c r="R16"/>
  <c r="C5"/>
  <c r="K14"/>
  <c r="T16"/>
  <c r="O12"/>
  <c r="E16" i="4"/>
  <c r="O17"/>
  <c r="C14"/>
  <c r="H6"/>
  <c r="L16"/>
  <c r="I7"/>
  <c r="N18"/>
  <c r="L21"/>
  <c r="M27" i="5"/>
  <c r="U13"/>
  <c r="I12" i="4"/>
  <c r="C12"/>
  <c r="H12"/>
  <c r="J27" i="5"/>
  <c r="L6" i="4"/>
  <c r="L23"/>
  <c r="I16"/>
  <c r="I13"/>
  <c r="N14"/>
  <c r="C8"/>
  <c r="S26" i="5"/>
  <c r="G9"/>
  <c r="O19" i="4"/>
  <c r="L5"/>
  <c r="L22"/>
  <c r="I4"/>
  <c r="C15"/>
  <c r="F9"/>
  <c r="C19"/>
  <c r="O18"/>
  <c r="F11"/>
  <c r="L15"/>
  <c r="F22"/>
  <c r="C4"/>
  <c r="R49" i="5"/>
  <c r="F46" i="6"/>
  <c r="AI45"/>
  <c r="U47" i="5"/>
  <c r="F38" i="6"/>
  <c r="O49" i="5"/>
  <c r="X50" i="6"/>
  <c r="I38"/>
  <c r="O51" i="5"/>
  <c r="X51"/>
  <c r="F45"/>
  <c r="X48" i="6"/>
  <c r="R50"/>
  <c r="C7" i="22"/>
  <c r="O17"/>
  <c r="R15"/>
  <c r="N14"/>
  <c r="L50" i="6"/>
  <c r="O45" i="5"/>
  <c r="E22" i="23"/>
  <c r="U50" i="6"/>
  <c r="F51" i="5"/>
  <c r="O13" i="22"/>
  <c r="K18"/>
  <c r="H10"/>
  <c r="E12"/>
  <c r="L16"/>
  <c r="I17"/>
  <c r="O6"/>
  <c r="K12"/>
  <c r="F14"/>
  <c r="C16"/>
  <c r="O16"/>
  <c r="C19"/>
  <c r="F6"/>
  <c r="C8"/>
  <c r="I14"/>
  <c r="C15"/>
  <c r="AH39" i="27"/>
  <c r="AF19" i="5"/>
  <c r="N7"/>
  <c r="AF7"/>
  <c r="R9"/>
  <c r="AM21"/>
  <c r="Y21"/>
  <c r="R13"/>
  <c r="K23"/>
  <c r="AB23"/>
  <c r="AM5"/>
  <c r="G23"/>
  <c r="K19"/>
  <c r="Q10" i="11"/>
  <c r="L6"/>
  <c r="O8" i="22"/>
  <c r="T14"/>
  <c r="F15"/>
  <c r="O7"/>
  <c r="E8"/>
  <c r="L17"/>
  <c r="R16"/>
  <c r="H16"/>
  <c r="C6"/>
  <c r="AF7" i="27"/>
  <c r="N7"/>
  <c r="U9"/>
  <c r="U15"/>
  <c r="B43"/>
  <c r="S32"/>
  <c r="G19"/>
  <c r="C11" i="11"/>
  <c r="I10"/>
  <c r="P27" i="6"/>
  <c r="I13" i="11"/>
  <c r="U11" i="27"/>
  <c r="N17"/>
  <c r="K11" i="28"/>
  <c r="AI15"/>
  <c r="Y9" i="27"/>
  <c r="U9" i="28"/>
  <c r="N7"/>
  <c r="AF7"/>
  <c r="AM19"/>
  <c r="B43"/>
  <c r="S32"/>
  <c r="AM9"/>
  <c r="G19"/>
  <c r="K7" i="5"/>
  <c r="U23"/>
  <c r="L14" i="22"/>
  <c r="U17" i="5"/>
  <c r="K6" i="22"/>
  <c r="C14"/>
  <c r="N10"/>
  <c r="O15"/>
  <c r="T16"/>
  <c r="F17"/>
  <c r="I5"/>
  <c r="O4"/>
  <c r="E4"/>
  <c r="K14"/>
  <c r="R11"/>
  <c r="K9" i="27"/>
  <c r="R17"/>
  <c r="AB15"/>
  <c r="Y7"/>
  <c r="AP17"/>
  <c r="AT15"/>
  <c r="G7"/>
  <c r="B39"/>
  <c r="M32"/>
  <c r="C6" i="11"/>
  <c r="Q8"/>
  <c r="K17" i="6"/>
  <c r="B47"/>
  <c r="Y32"/>
  <c r="K7" i="27"/>
  <c r="AI7" i="28"/>
  <c r="E10" i="4"/>
  <c r="G11" i="28"/>
  <c r="L14" i="4"/>
  <c r="N12"/>
  <c r="I16" i="11"/>
  <c r="G26" i="6"/>
  <c r="K8" i="4"/>
  <c r="C9" i="22"/>
  <c r="C18"/>
  <c r="K19" i="28"/>
  <c r="B46" i="5"/>
  <c r="Y31"/>
  <c r="I7" i="22"/>
  <c r="I14" i="4"/>
  <c r="Q16"/>
  <c r="H18"/>
  <c r="G13" i="5"/>
  <c r="E6" i="22"/>
  <c r="O18"/>
  <c r="L17" i="4"/>
  <c r="I9"/>
  <c r="T14" i="11"/>
  <c r="K9" i="6"/>
  <c r="O13" i="11"/>
  <c r="C18"/>
  <c r="AI9" i="6"/>
  <c r="K13" i="27"/>
  <c r="K18" i="11"/>
  <c r="O8"/>
  <c r="S26" i="6"/>
  <c r="H8" i="4"/>
  <c r="U5" i="28"/>
  <c r="U11"/>
  <c r="N17"/>
  <c r="B40" i="5"/>
  <c r="P31"/>
  <c r="R19"/>
  <c r="R10" i="22"/>
  <c r="F13" i="4"/>
  <c r="Q20"/>
  <c r="R17" i="6"/>
  <c r="AT7" i="28"/>
  <c r="E22" i="4"/>
  <c r="AM5" i="28"/>
  <c r="AF17"/>
  <c r="B49"/>
  <c r="AB32"/>
  <c r="G44"/>
  <c r="K41" i="6"/>
  <c r="W42" i="5"/>
  <c r="U45"/>
  <c r="W41" i="6"/>
  <c r="R46"/>
  <c r="AC35"/>
  <c r="AH35"/>
  <c r="I50"/>
  <c r="AF36" i="5"/>
  <c r="L51"/>
  <c r="AF17" i="6"/>
  <c r="H37"/>
  <c r="K10" i="22"/>
  <c r="C10"/>
  <c r="Z34" i="5"/>
  <c r="I47"/>
  <c r="B49" i="6"/>
  <c r="AB32"/>
  <c r="J26" i="5"/>
  <c r="AF17"/>
  <c r="O5" i="4"/>
  <c r="F16"/>
  <c r="N22"/>
  <c r="E12"/>
  <c r="I23"/>
  <c r="E4"/>
  <c r="O13"/>
  <c r="I17"/>
  <c r="F10"/>
  <c r="L12"/>
  <c r="N16"/>
  <c r="H22"/>
  <c r="L4"/>
  <c r="N46" i="5"/>
  <c r="E42"/>
  <c r="AK42"/>
  <c r="K7" i="6"/>
  <c r="F12" i="4"/>
  <c r="N20"/>
  <c r="I15"/>
  <c r="AT17" i="28"/>
  <c r="B35"/>
  <c r="G32"/>
  <c r="AI5"/>
  <c r="AF11"/>
  <c r="G15"/>
  <c r="K5"/>
  <c r="Y15"/>
  <c r="D51" i="5"/>
  <c r="AK50"/>
  <c r="AA50" i="28"/>
  <c r="AK40" i="5"/>
  <c r="AF15"/>
  <c r="R15"/>
  <c r="E18" i="11"/>
  <c r="C17"/>
  <c r="N11" i="28"/>
  <c r="U50"/>
  <c r="I4" i="11"/>
  <c r="P26" i="5"/>
  <c r="O14" i="4"/>
  <c r="F18"/>
  <c r="C10"/>
  <c r="F16" i="11"/>
  <c r="C12"/>
  <c r="T6"/>
  <c r="N16"/>
  <c r="H6" i="22"/>
  <c r="AC34" i="5"/>
  <c r="I49"/>
  <c r="AL48"/>
  <c r="N33" i="6"/>
  <c r="F40"/>
  <c r="H47" i="27"/>
  <c r="N35" i="28"/>
  <c r="I40"/>
  <c r="K39"/>
  <c r="AE45" i="27"/>
  <c r="AJ45"/>
  <c r="AG45"/>
  <c r="O48" i="28"/>
  <c r="K41"/>
  <c r="AB19" i="5"/>
  <c r="F11" i="22"/>
  <c r="K13" i="6"/>
  <c r="R6" i="11"/>
  <c r="C9" i="4"/>
  <c r="C15" i="11"/>
  <c r="I8"/>
  <c r="G27" i="6"/>
  <c r="I14" i="11"/>
  <c r="Q18"/>
  <c r="AB17" i="28"/>
  <c r="X48"/>
  <c r="AC37" i="27"/>
  <c r="L50"/>
  <c r="Q37" i="28"/>
  <c r="L42"/>
  <c r="W39"/>
  <c r="O46"/>
  <c r="AC41"/>
  <c r="R50"/>
  <c r="AI35" i="27"/>
  <c r="T41" i="6"/>
  <c r="R44"/>
  <c r="U5" i="5"/>
  <c r="L10" i="22"/>
  <c r="C17"/>
  <c r="Z37" i="27"/>
  <c r="L48"/>
  <c r="D38"/>
  <c r="AI33"/>
  <c r="AH43"/>
  <c r="AM43"/>
  <c r="Q32" i="5"/>
  <c r="F41"/>
  <c r="Z35" i="28"/>
  <c r="I48"/>
  <c r="AC46" i="5"/>
  <c r="AA49"/>
  <c r="AH40"/>
  <c r="T10" i="22"/>
  <c r="R6"/>
  <c r="L7"/>
  <c r="F48" i="6"/>
  <c r="C10" i="11"/>
  <c r="K10"/>
  <c r="L15"/>
  <c r="R14"/>
  <c r="O11"/>
  <c r="I18"/>
  <c r="M26" i="6"/>
  <c r="AP15"/>
  <c r="K16" i="11"/>
  <c r="L10"/>
  <c r="H6"/>
  <c r="X48" i="27"/>
  <c r="AI33" i="6"/>
  <c r="Z32" i="5"/>
  <c r="F47"/>
  <c r="T33" i="27"/>
  <c r="AH33"/>
  <c r="AM33"/>
  <c r="F44"/>
  <c r="AI43"/>
  <c r="C16" i="11"/>
  <c r="K8"/>
  <c r="L18" i="4"/>
  <c r="R10" i="11"/>
  <c r="L6" i="22"/>
  <c r="Q6" i="11"/>
  <c r="C13"/>
  <c r="E8"/>
  <c r="K6"/>
  <c r="C7"/>
  <c r="C9" i="23"/>
  <c r="O19"/>
  <c r="AM15" i="28"/>
  <c r="U48" i="6"/>
  <c r="Z43"/>
  <c r="Q37" i="27"/>
  <c r="L42"/>
  <c r="AI41"/>
  <c r="W39"/>
  <c r="O46"/>
  <c r="AI13" i="28"/>
  <c r="Y5"/>
  <c r="G17"/>
  <c r="L48"/>
  <c r="AM11" i="6"/>
  <c r="AM13"/>
  <c r="N17"/>
  <c r="B33"/>
  <c r="D32"/>
  <c r="Y5"/>
  <c r="AT7"/>
  <c r="R11"/>
  <c r="AB7"/>
  <c r="AG39" i="27"/>
  <c r="H43" i="28"/>
  <c r="U19" i="6"/>
  <c r="Y11"/>
  <c r="R15"/>
  <c r="B37"/>
  <c r="J32"/>
  <c r="G11"/>
  <c r="K19"/>
  <c r="AE39" i="27"/>
  <c r="AJ39"/>
  <c r="AF33" i="6"/>
  <c r="G11" i="5"/>
  <c r="R5"/>
  <c r="AI15"/>
  <c r="AI5"/>
  <c r="B38"/>
  <c r="M31"/>
  <c r="U11"/>
  <c r="AI19"/>
  <c r="N23"/>
  <c r="U15"/>
  <c r="N19"/>
  <c r="AJ42"/>
  <c r="AH42"/>
  <c r="AM42"/>
  <c r="AT42"/>
  <c r="AI42"/>
  <c r="B43" i="6"/>
  <c r="S32"/>
  <c r="U9"/>
  <c r="AM9"/>
  <c r="AM15"/>
  <c r="G19"/>
  <c r="N7"/>
  <c r="AF7"/>
  <c r="AM19"/>
  <c r="U15"/>
  <c r="K13" i="5"/>
  <c r="B34"/>
  <c r="G31"/>
  <c r="AB13"/>
  <c r="N17"/>
  <c r="AF23"/>
  <c r="AB5"/>
  <c r="E45" i="6"/>
  <c r="E37" i="27"/>
  <c r="AH37"/>
  <c r="AE37"/>
  <c r="AJ37"/>
  <c r="AG37"/>
  <c r="AF37"/>
  <c r="AE45" i="6"/>
  <c r="AR39" i="27"/>
  <c r="AR37"/>
  <c r="AC47" i="28"/>
  <c r="I46"/>
  <c r="AI45"/>
  <c r="H45"/>
  <c r="AF45"/>
  <c r="K49"/>
  <c r="AI41"/>
  <c r="Z37"/>
  <c r="E43"/>
  <c r="AH39"/>
  <c r="N33"/>
  <c r="AE33"/>
  <c r="Z39"/>
  <c r="AI43"/>
  <c r="AI49"/>
  <c r="N41"/>
  <c r="AC43"/>
  <c r="T45"/>
  <c r="AE45"/>
  <c r="Q47"/>
  <c r="W49"/>
  <c r="AE49"/>
  <c r="AI39"/>
  <c r="AM39"/>
  <c r="Q39"/>
  <c r="AF35"/>
  <c r="F38"/>
  <c r="AI37"/>
  <c r="AH37"/>
  <c r="AI33"/>
  <c r="H33"/>
  <c r="AH35"/>
  <c r="AE35"/>
  <c r="K43"/>
  <c r="AH43"/>
  <c r="AM43"/>
  <c r="AF43"/>
  <c r="F36"/>
  <c r="AI35"/>
  <c r="AG33"/>
  <c r="AH33"/>
  <c r="Q7" i="23"/>
  <c r="O7"/>
  <c r="I16"/>
  <c r="I10"/>
  <c r="O24"/>
  <c r="O13"/>
  <c r="I22"/>
  <c r="O15"/>
  <c r="C13"/>
  <c r="O22"/>
  <c r="C12"/>
  <c r="I9"/>
  <c r="R15"/>
  <c r="F9"/>
  <c r="F13"/>
  <c r="C19"/>
  <c r="Q22"/>
  <c r="F22"/>
  <c r="C4"/>
  <c r="K19"/>
  <c r="Q19"/>
  <c r="C10"/>
  <c r="C21"/>
  <c r="N22"/>
  <c r="I6"/>
  <c r="L19"/>
  <c r="I12"/>
  <c r="N13"/>
  <c r="E4"/>
  <c r="C22"/>
  <c r="H7"/>
  <c r="C6"/>
  <c r="C16"/>
  <c r="L21"/>
  <c r="O25"/>
  <c r="K22"/>
  <c r="I13"/>
  <c r="H13"/>
  <c r="I25"/>
  <c r="Q25"/>
  <c r="O12"/>
  <c r="K10"/>
  <c r="K4"/>
  <c r="N7"/>
  <c r="R22"/>
  <c r="T19"/>
  <c r="Q13"/>
  <c r="L7"/>
  <c r="O27"/>
  <c r="H19"/>
  <c r="I4"/>
  <c r="Q4"/>
  <c r="O18"/>
  <c r="E16"/>
  <c r="I24"/>
  <c r="K25"/>
  <c r="L9"/>
  <c r="R24"/>
  <c r="Q16"/>
  <c r="E7"/>
  <c r="C27"/>
  <c r="O6"/>
  <c r="C18"/>
  <c r="R19"/>
  <c r="T7"/>
  <c r="C15"/>
  <c r="O16"/>
  <c r="K13"/>
  <c r="R13"/>
  <c r="C24"/>
  <c r="F19"/>
  <c r="R21"/>
  <c r="R7"/>
  <c r="N19"/>
  <c r="AJ45" i="6"/>
  <c r="AR45" i="27"/>
  <c r="H20" i="4"/>
  <c r="N4"/>
  <c r="Q12"/>
  <c r="C18"/>
  <c r="K18"/>
  <c r="I8"/>
  <c r="C5"/>
  <c r="O20"/>
  <c r="F4"/>
  <c r="C13"/>
  <c r="I21"/>
  <c r="E43" i="6"/>
  <c r="AH43"/>
  <c r="AM43"/>
  <c r="H41"/>
  <c r="AH41"/>
  <c r="AM41"/>
  <c r="Z39"/>
  <c r="O48"/>
  <c r="N32" i="5"/>
  <c r="AH32"/>
  <c r="AK32"/>
  <c r="AF33" i="27"/>
  <c r="AH44" i="5"/>
  <c r="AM44"/>
  <c r="AI38"/>
  <c r="AJ38"/>
  <c r="AF39" i="6"/>
  <c r="E50" i="5"/>
  <c r="G9" i="6"/>
  <c r="G5"/>
  <c r="Y13"/>
  <c r="AI13"/>
  <c r="G17"/>
  <c r="Y9"/>
  <c r="AM17"/>
  <c r="AA50"/>
  <c r="Q6" i="4"/>
  <c r="S27" i="5"/>
  <c r="H16" i="4"/>
  <c r="I6"/>
  <c r="F20"/>
  <c r="C17"/>
  <c r="F14"/>
  <c r="Q14"/>
  <c r="C21"/>
  <c r="O16"/>
  <c r="F8"/>
  <c r="C7"/>
  <c r="N10" i="11"/>
  <c r="J26" i="6"/>
  <c r="O15" i="11"/>
  <c r="L16"/>
  <c r="I5"/>
  <c r="F10"/>
  <c r="C14"/>
  <c r="R11"/>
  <c r="O4"/>
  <c r="E4"/>
  <c r="F17"/>
  <c r="I18" i="22"/>
  <c r="I4"/>
  <c r="R14"/>
  <c r="Q4"/>
  <c r="L15"/>
  <c r="E18"/>
  <c r="C5"/>
  <c r="O11"/>
  <c r="O19"/>
  <c r="H14"/>
  <c r="Y5" i="27"/>
  <c r="G17"/>
  <c r="G5"/>
  <c r="Y13"/>
  <c r="AM17"/>
  <c r="B33"/>
  <c r="D32"/>
  <c r="G9"/>
  <c r="AI13"/>
  <c r="AT15" i="28"/>
  <c r="AI9"/>
  <c r="G7"/>
  <c r="AB15"/>
  <c r="K9"/>
  <c r="AP17"/>
  <c r="E48" i="5"/>
  <c r="AK48"/>
  <c r="AP48"/>
  <c r="AJ36"/>
  <c r="AG39" i="6"/>
  <c r="AG33"/>
  <c r="AF45"/>
  <c r="AG45"/>
  <c r="AI49"/>
  <c r="F39" i="5"/>
  <c r="AL38"/>
  <c r="M26"/>
  <c r="C20" i="4"/>
  <c r="L20"/>
  <c r="F17"/>
  <c r="C16"/>
  <c r="G26" i="5"/>
  <c r="F5" i="4"/>
  <c r="K12"/>
  <c r="L13"/>
  <c r="K4"/>
  <c r="K16"/>
  <c r="O21"/>
  <c r="K10"/>
  <c r="Z44" i="5"/>
  <c r="AI44"/>
  <c r="X47"/>
  <c r="AL46"/>
  <c r="E34"/>
  <c r="AK34"/>
  <c r="W49" i="6"/>
  <c r="AH49"/>
  <c r="AM49"/>
  <c r="AH45"/>
  <c r="AM45"/>
  <c r="AJ41" i="27"/>
  <c r="AG43"/>
  <c r="AF43"/>
  <c r="AE43"/>
  <c r="AJ44" i="5"/>
  <c r="AH38"/>
  <c r="AM38"/>
  <c r="F19" i="4"/>
  <c r="AL50" i="5"/>
  <c r="AP50"/>
  <c r="L19" i="4"/>
  <c r="I11"/>
  <c r="F7"/>
  <c r="I18"/>
  <c r="I20"/>
  <c r="O15"/>
  <c r="F21"/>
  <c r="E14"/>
  <c r="E20"/>
  <c r="Q18"/>
  <c r="H10"/>
  <c r="G27" i="5"/>
  <c r="K6" i="4"/>
  <c r="C6"/>
  <c r="Y7" i="28"/>
  <c r="AP11" i="6"/>
  <c r="AI7"/>
  <c r="Q6" i="22"/>
  <c r="I15"/>
  <c r="E16"/>
  <c r="O10"/>
  <c r="I6"/>
  <c r="B49" i="27"/>
  <c r="AB32"/>
  <c r="AF17"/>
  <c r="AM13"/>
  <c r="AM11"/>
  <c r="Y17" i="28"/>
  <c r="B45"/>
  <c r="V32"/>
  <c r="AP7"/>
  <c r="AT11"/>
  <c r="AF49" i="6"/>
  <c r="K47" i="28"/>
  <c r="AH47"/>
  <c r="AF49"/>
  <c r="N11" i="5"/>
  <c r="R23"/>
  <c r="AM5" i="6"/>
  <c r="U5"/>
  <c r="AI19"/>
  <c r="AI47" i="28"/>
  <c r="AL40" i="5"/>
  <c r="AP40"/>
  <c r="AH49" i="28"/>
  <c r="AM49"/>
  <c r="B41" i="6"/>
  <c r="P32"/>
  <c r="AH39"/>
  <c r="AM39"/>
  <c r="AG49"/>
  <c r="U13"/>
  <c r="N15" i="28"/>
  <c r="AI37" i="6"/>
  <c r="AM37"/>
  <c r="AH35" i="27"/>
  <c r="AM35"/>
  <c r="AK36" i="5"/>
  <c r="I16" i="22"/>
  <c r="AM45" i="27"/>
  <c r="R7" i="28"/>
  <c r="R15" i="11"/>
  <c r="F11"/>
  <c r="L7"/>
  <c r="J27" i="6"/>
  <c r="T10" i="11"/>
  <c r="N14"/>
  <c r="F14"/>
  <c r="K8" i="22"/>
  <c r="O9"/>
  <c r="K4"/>
  <c r="O12"/>
  <c r="C4"/>
  <c r="Q16"/>
  <c r="C11"/>
  <c r="I13"/>
  <c r="T6"/>
  <c r="I10"/>
  <c r="R17"/>
  <c r="C12"/>
  <c r="Q12"/>
  <c r="N16"/>
  <c r="L24" i="23"/>
  <c r="O9"/>
  <c r="O10"/>
  <c r="K7"/>
  <c r="F21"/>
  <c r="I19"/>
  <c r="R9"/>
  <c r="I27"/>
  <c r="Q10"/>
  <c r="AB17" i="27"/>
  <c r="AF11"/>
  <c r="AI5"/>
  <c r="Y15"/>
  <c r="N11"/>
  <c r="K5"/>
  <c r="AI7"/>
  <c r="AI19"/>
  <c r="AM17" i="28"/>
  <c r="Y9"/>
  <c r="U13"/>
  <c r="K13"/>
  <c r="AP11"/>
  <c r="Y19"/>
  <c r="K7"/>
  <c r="U7"/>
  <c r="U17"/>
  <c r="K17"/>
  <c r="K15"/>
  <c r="AI40" i="5"/>
  <c r="AE39" i="6"/>
  <c r="AJ39"/>
  <c r="AE37"/>
  <c r="AE33"/>
  <c r="AJ33"/>
  <c r="AG33" i="27"/>
  <c r="AJ33"/>
  <c r="AM40" i="5"/>
  <c r="AF15" i="27"/>
  <c r="AI17"/>
  <c r="AP7"/>
  <c r="AT11"/>
  <c r="B45"/>
  <c r="V32"/>
  <c r="R7"/>
  <c r="AB11"/>
  <c r="AK38" i="5"/>
  <c r="AH36"/>
  <c r="W34"/>
  <c r="I45"/>
  <c r="AL44"/>
  <c r="Z37" i="6"/>
  <c r="AG37"/>
  <c r="L48"/>
  <c r="Z35"/>
  <c r="AF35"/>
  <c r="I48"/>
  <c r="AI47"/>
  <c r="K5" i="5"/>
  <c r="Y19" i="6"/>
  <c r="AI35"/>
  <c r="AM35"/>
  <c r="AH41" i="27"/>
  <c r="AM41"/>
  <c r="AE49" i="6"/>
  <c r="AJ49"/>
  <c r="AL32" i="5"/>
  <c r="AH33" i="6"/>
  <c r="AM33"/>
  <c r="AH45" i="28"/>
  <c r="AM45"/>
  <c r="I11" i="22"/>
  <c r="O14"/>
  <c r="C25" i="23"/>
  <c r="H22"/>
  <c r="AM7" i="28"/>
  <c r="G13" i="27"/>
  <c r="G13" i="6"/>
  <c r="U11"/>
  <c r="E10" i="23"/>
  <c r="E14" i="22"/>
  <c r="AB7" i="5"/>
  <c r="B44"/>
  <c r="V31"/>
  <c r="AM17"/>
  <c r="K11"/>
  <c r="AF13"/>
  <c r="Q10" i="22"/>
  <c r="B41" i="28"/>
  <c r="P32"/>
  <c r="AT15" i="6"/>
  <c r="Y7"/>
  <c r="AP17"/>
  <c r="G7"/>
  <c r="AB15"/>
  <c r="C4" i="11"/>
  <c r="I17"/>
  <c r="K12"/>
  <c r="K4"/>
  <c r="O9"/>
  <c r="C8"/>
  <c r="O5"/>
  <c r="G5" i="28"/>
  <c r="AI17"/>
  <c r="E46" i="5"/>
  <c r="AK46"/>
  <c r="AP46"/>
  <c r="AK44"/>
  <c r="AP44"/>
  <c r="E47" i="6"/>
  <c r="AH47"/>
  <c r="AL36" i="5"/>
  <c r="AI39" i="27"/>
  <c r="AM39"/>
  <c r="AN39"/>
  <c r="U7" i="6"/>
  <c r="K15"/>
  <c r="K14" i="4"/>
  <c r="O6"/>
  <c r="P27" i="5"/>
  <c r="C23" i="4"/>
  <c r="E8"/>
  <c r="L7"/>
  <c r="C19" i="11"/>
  <c r="O18"/>
  <c r="I7"/>
  <c r="H10"/>
  <c r="I12"/>
  <c r="F7"/>
  <c r="R17"/>
  <c r="Q12"/>
  <c r="O21" i="23"/>
  <c r="F24"/>
  <c r="L22"/>
  <c r="O4"/>
  <c r="E19"/>
  <c r="E13"/>
  <c r="I15"/>
  <c r="T36" i="5"/>
  <c r="AI36"/>
  <c r="L43"/>
  <c r="AL42"/>
  <c r="AP42"/>
  <c r="K35" i="27"/>
  <c r="I38"/>
  <c r="AI37"/>
  <c r="AM37"/>
  <c r="AF45"/>
  <c r="K49"/>
  <c r="AH49"/>
  <c r="AM49"/>
  <c r="AE49"/>
  <c r="AF33" i="28"/>
  <c r="AG35"/>
  <c r="AJ35"/>
  <c r="H41"/>
  <c r="AH41"/>
  <c r="AM41"/>
  <c r="AL34" i="5"/>
  <c r="AP15" i="27"/>
  <c r="R15"/>
  <c r="B37"/>
  <c r="J32"/>
  <c r="AB7" i="28"/>
  <c r="AM13"/>
  <c r="AC35" i="27"/>
  <c r="AF35"/>
  <c r="I50"/>
  <c r="AI49"/>
  <c r="AG41"/>
  <c r="AF41"/>
  <c r="K47"/>
  <c r="AH47"/>
  <c r="AM47"/>
  <c r="AM33" i="28"/>
  <c r="AF39"/>
  <c r="AG49"/>
  <c r="AJ49"/>
  <c r="AR49"/>
  <c r="AG45"/>
  <c r="AJ45"/>
  <c r="AR45"/>
  <c r="AG39"/>
  <c r="AE39"/>
  <c r="AM37"/>
  <c r="E37"/>
  <c r="AM35"/>
  <c r="AE43"/>
  <c r="AG43"/>
  <c r="AJ33"/>
  <c r="AR33"/>
  <c r="AN37" i="27"/>
  <c r="AN43"/>
  <c r="AN37" i="6"/>
  <c r="AR35" i="28"/>
  <c r="AR33" i="27"/>
  <c r="AQ42" i="5"/>
  <c r="AN33" i="27"/>
  <c r="AJ49"/>
  <c r="AR39" i="6"/>
  <c r="AN45" i="27"/>
  <c r="AE35" i="6"/>
  <c r="AG41"/>
  <c r="AE41"/>
  <c r="AF41"/>
  <c r="AR45"/>
  <c r="AN49" i="27"/>
  <c r="AE35"/>
  <c r="AG35"/>
  <c r="AR49" i="6"/>
  <c r="AM36" i="5"/>
  <c r="AT38"/>
  <c r="AR41" i="27"/>
  <c r="AT44" i="5"/>
  <c r="AG49" i="27"/>
  <c r="AF49"/>
  <c r="Y15" i="5"/>
  <c r="AB17"/>
  <c r="AI7"/>
  <c r="G15"/>
  <c r="K9"/>
  <c r="R7"/>
  <c r="K17"/>
  <c r="B48"/>
  <c r="AB31"/>
  <c r="Y23"/>
  <c r="Y9"/>
  <c r="AM47" i="6"/>
  <c r="AN47"/>
  <c r="AJ46" i="5"/>
  <c r="AH46"/>
  <c r="AM46"/>
  <c r="AI46"/>
  <c r="AN41" i="27"/>
  <c r="AG35" i="6"/>
  <c r="AP36" i="5"/>
  <c r="AE47" i="28"/>
  <c r="AF47"/>
  <c r="AG47"/>
  <c r="AJ43" i="27"/>
  <c r="AJ32" i="5"/>
  <c r="AM32"/>
  <c r="G5"/>
  <c r="G17"/>
  <c r="Y17"/>
  <c r="B32"/>
  <c r="D31"/>
  <c r="Y5"/>
  <c r="AB21"/>
  <c r="Y11"/>
  <c r="G21"/>
  <c r="AI13"/>
  <c r="Y13"/>
  <c r="AI48"/>
  <c r="AH48"/>
  <c r="AJ48"/>
  <c r="AF43" i="6"/>
  <c r="AG43"/>
  <c r="AE43"/>
  <c r="AJ43"/>
  <c r="AE47" i="27"/>
  <c r="AJ47"/>
  <c r="AF47"/>
  <c r="AG41" i="28"/>
  <c r="AF41"/>
  <c r="AE41"/>
  <c r="AN39" i="6"/>
  <c r="AN45"/>
  <c r="AJ34" i="5"/>
  <c r="AI34"/>
  <c r="AH34"/>
  <c r="AI5" i="6"/>
  <c r="AF11"/>
  <c r="AB17"/>
  <c r="AT17"/>
  <c r="N11"/>
  <c r="B35"/>
  <c r="G32"/>
  <c r="G15"/>
  <c r="K5"/>
  <c r="Y15"/>
  <c r="N15" i="5"/>
  <c r="AM15"/>
  <c r="AM7"/>
  <c r="AI17"/>
  <c r="U7"/>
  <c r="AF21"/>
  <c r="N21"/>
  <c r="N9"/>
  <c r="B50"/>
  <c r="AE31"/>
  <c r="R17"/>
  <c r="AJ50"/>
  <c r="AI50"/>
  <c r="AH50"/>
  <c r="AM50"/>
  <c r="AI32"/>
  <c r="AR33" i="6"/>
  <c r="AM47" i="28"/>
  <c r="AB15" i="5"/>
  <c r="U19"/>
  <c r="B42"/>
  <c r="S31"/>
  <c r="R11"/>
  <c r="Y7"/>
  <c r="AM19"/>
  <c r="K21"/>
  <c r="U21"/>
  <c r="K15"/>
  <c r="G7"/>
  <c r="AN43" i="6"/>
  <c r="AN47" i="27"/>
  <c r="AG47" i="6"/>
  <c r="AE47"/>
  <c r="AJ47"/>
  <c r="AF47"/>
  <c r="AN33"/>
  <c r="AN35"/>
  <c r="AP38" i="5"/>
  <c r="AT40"/>
  <c r="AJ37" i="6"/>
  <c r="AB11"/>
  <c r="N15"/>
  <c r="R7"/>
  <c r="AP7"/>
  <c r="AI17"/>
  <c r="B45"/>
  <c r="V32"/>
  <c r="AF15"/>
  <c r="Y17"/>
  <c r="AT11"/>
  <c r="AN35" i="27"/>
  <c r="AQ40" i="5"/>
  <c r="AF37" i="6"/>
  <c r="AP34" i="5"/>
  <c r="N13"/>
  <c r="G19"/>
  <c r="U9"/>
  <c r="AI21"/>
  <c r="N5"/>
  <c r="Y19"/>
  <c r="R21"/>
  <c r="AF5"/>
  <c r="AM13"/>
  <c r="B36"/>
  <c r="J31"/>
  <c r="AG47" i="27"/>
  <c r="AP32" i="5"/>
  <c r="AQ32"/>
  <c r="AN41" i="6"/>
  <c r="AJ47" i="28"/>
  <c r="AN35"/>
  <c r="AJ39"/>
  <c r="AR39"/>
  <c r="AN41"/>
  <c r="AG37"/>
  <c r="AF37"/>
  <c r="AE37"/>
  <c r="AN37"/>
  <c r="AJ41"/>
  <c r="AJ43"/>
  <c r="AR43"/>
  <c r="AT32" i="5"/>
  <c r="AN44"/>
  <c r="AR47" i="28"/>
  <c r="AJ35" i="6"/>
  <c r="AR49" i="27"/>
  <c r="AQ34" i="5"/>
  <c r="AQ38"/>
  <c r="AR37" i="6"/>
  <c r="AQ48" i="5"/>
  <c r="AQ44"/>
  <c r="AQ36"/>
  <c r="AN49" i="6"/>
  <c r="AJ41"/>
  <c r="AQ50" i="5"/>
  <c r="AT50"/>
  <c r="AR47" i="27"/>
  <c r="AT46" i="5"/>
  <c r="AN46"/>
  <c r="AR43" i="6"/>
  <c r="AM48" i="5"/>
  <c r="AR47" i="6"/>
  <c r="AK47"/>
  <c r="AN47" i="28"/>
  <c r="AN43"/>
  <c r="AN33"/>
  <c r="AN39"/>
  <c r="AQ46" i="5"/>
  <c r="AM34"/>
  <c r="AN40"/>
  <c r="AR43" i="27"/>
  <c r="AN49" i="28"/>
  <c r="AN45"/>
  <c r="AT36" i="5"/>
  <c r="AN36"/>
  <c r="AJ35" i="27"/>
  <c r="AK47"/>
  <c r="AJ37" i="28"/>
  <c r="AK33"/>
  <c r="AR41"/>
  <c r="AN48" i="5"/>
  <c r="AT48"/>
  <c r="AK41" i="6"/>
  <c r="AR41"/>
  <c r="AK37"/>
  <c r="AK43"/>
  <c r="AN50" i="5"/>
  <c r="AR35" i="6"/>
  <c r="AK35"/>
  <c r="AK45"/>
  <c r="AK49"/>
  <c r="AK39"/>
  <c r="AK33"/>
  <c r="AK35" i="27"/>
  <c r="AR35"/>
  <c r="AK45"/>
  <c r="AK37"/>
  <c r="AK41"/>
  <c r="AK33"/>
  <c r="AK39"/>
  <c r="AK43"/>
  <c r="AK49"/>
  <c r="AN42" i="5"/>
  <c r="AT34"/>
  <c r="AN34"/>
  <c r="AN38"/>
  <c r="AN32"/>
  <c r="AK41" i="28"/>
  <c r="AK35"/>
  <c r="AK39"/>
  <c r="AR37"/>
  <c r="AK49"/>
  <c r="AK43"/>
  <c r="AK47"/>
  <c r="AK37"/>
  <c r="AK45"/>
</calcChain>
</file>

<file path=xl/sharedStrings.xml><?xml version="1.0" encoding="utf-8"?>
<sst xmlns="http://schemas.openxmlformats.org/spreadsheetml/2006/main" count="1680" uniqueCount="284">
  <si>
    <t>勝点表</t>
  </si>
  <si>
    <t>勝</t>
  </si>
  <si>
    <t>負</t>
  </si>
  <si>
    <t>引分</t>
  </si>
  <si>
    <t>敗</t>
  </si>
  <si>
    <t>得点</t>
  </si>
  <si>
    <t>失点</t>
  </si>
  <si>
    <t>勝点</t>
  </si>
  <si>
    <t>星取表</t>
  </si>
  <si>
    <t>得失点</t>
  </si>
  <si>
    <t>月日</t>
    <rPh sb="0" eb="2">
      <t>ツキヒ</t>
    </rPh>
    <phoneticPr fontId="1"/>
  </si>
  <si>
    <t>会場</t>
    <rPh sb="0" eb="2">
      <t>カイジョウ</t>
    </rPh>
    <phoneticPr fontId="1"/>
  </si>
  <si>
    <t>チーム名</t>
    <rPh sb="3" eb="4">
      <t>メイ</t>
    </rPh>
    <phoneticPr fontId="1"/>
  </si>
  <si>
    <t>得失点</t>
    <rPh sb="0" eb="3">
      <t>トクシッテン</t>
    </rPh>
    <phoneticPr fontId="1"/>
  </si>
  <si>
    <t>月　日</t>
    <rPh sb="0" eb="1">
      <t>ツキ</t>
    </rPh>
    <rPh sb="2" eb="3">
      <t>ヒ</t>
    </rPh>
    <phoneticPr fontId="1"/>
  </si>
  <si>
    <t>運営</t>
    <rPh sb="0" eb="2">
      <t>ウンエイ</t>
    </rPh>
    <phoneticPr fontId="1"/>
  </si>
  <si>
    <t>①１０：００～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</si>
  <si>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</si>
  <si>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</si>
  <si>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</si>
  <si>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</si>
  <si>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</si>
  <si>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</si>
  <si>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</si>
  <si>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</si>
  <si>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</si>
  <si>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</si>
  <si>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</si>
  <si>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</si>
  <si>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</si>
  <si>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</si>
  <si>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A</t>
    <phoneticPr fontId="1"/>
  </si>
  <si>
    <t>－</t>
    <phoneticPr fontId="1"/>
  </si>
  <si>
    <t>－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</si>
  <si>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</si>
  <si>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</si>
  <si>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</si>
  <si>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</si>
  <si>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</si>
  <si>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</si>
  <si>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</si>
  <si>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</si>
  <si>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</si>
  <si>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</si>
  <si>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-</t>
    <phoneticPr fontId="1"/>
  </si>
  <si>
    <t>－</t>
    <phoneticPr fontId="1"/>
  </si>
  <si>
    <t>-</t>
    <phoneticPr fontId="1"/>
  </si>
  <si>
    <t>-</t>
    <phoneticPr fontId="1"/>
  </si>
  <si>
    <t>-</t>
    <phoneticPr fontId="1"/>
  </si>
  <si>
    <t>F</t>
    <phoneticPr fontId="1"/>
  </si>
  <si>
    <t>G</t>
    <phoneticPr fontId="1"/>
  </si>
  <si>
    <t>I</t>
    <phoneticPr fontId="1"/>
  </si>
  <si>
    <t>勝点
順位</t>
    <phoneticPr fontId="1"/>
  </si>
  <si>
    <t>得失   点差</t>
    <phoneticPr fontId="1"/>
  </si>
  <si>
    <t>得失
順位</t>
    <phoneticPr fontId="1"/>
  </si>
  <si>
    <t>ﾄｰﾀﾙ
順位</t>
    <phoneticPr fontId="1"/>
  </si>
  <si>
    <t>位</t>
    <rPh sb="0" eb="1">
      <t>イ</t>
    </rPh>
    <phoneticPr fontId="1"/>
  </si>
  <si>
    <t>-</t>
    <phoneticPr fontId="1"/>
  </si>
  <si>
    <t>位</t>
  </si>
  <si>
    <t>予備日</t>
    <phoneticPr fontId="1"/>
  </si>
  <si>
    <t>②１１：００～</t>
    <phoneticPr fontId="1"/>
  </si>
  <si>
    <t>③１２：００～</t>
    <phoneticPr fontId="1"/>
  </si>
  <si>
    <t>④１３：００～</t>
    <phoneticPr fontId="1"/>
  </si>
  <si>
    <t>⑤１４：００～</t>
    <phoneticPr fontId="1"/>
  </si>
  <si>
    <t>⑥１５：００～</t>
    <phoneticPr fontId="1"/>
  </si>
  <si>
    <t>第1節</t>
    <rPh sb="0" eb="1">
      <t>ダイ</t>
    </rPh>
    <rPh sb="2" eb="3">
      <t>セツ</t>
    </rPh>
    <phoneticPr fontId="1"/>
  </si>
  <si>
    <t>第2節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</si>
  <si>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</si>
  <si>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第5節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</si>
  <si>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</si>
  <si>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第1・2節</t>
    <rPh sb="0" eb="1">
      <t>ダイ</t>
    </rPh>
    <rPh sb="4" eb="5">
      <t>セツ</t>
    </rPh>
    <phoneticPr fontId="1"/>
  </si>
  <si>
    <t>第3・4節</t>
    <rPh sb="0" eb="1">
      <t>ダイ</t>
    </rPh>
    <rPh sb="4" eb="5">
      <t>セツ</t>
    </rPh>
    <phoneticPr fontId="1"/>
  </si>
  <si>
    <t>第5・6節</t>
    <rPh sb="0" eb="1">
      <t>ダイ</t>
    </rPh>
    <rPh sb="4" eb="5">
      <t>セツ</t>
    </rPh>
    <phoneticPr fontId="1"/>
  </si>
  <si>
    <t>第7・8節</t>
    <rPh sb="0" eb="1">
      <t>ダイ</t>
    </rPh>
    <rPh sb="4" eb="5">
      <t>セツ</t>
    </rPh>
    <phoneticPr fontId="1"/>
  </si>
  <si>
    <t>《前期日程(4月～6月)》</t>
    <rPh sb="1" eb="3">
      <t>ゼンキ</t>
    </rPh>
    <rPh sb="3" eb="5">
      <t>ニッテイ</t>
    </rPh>
    <rPh sb="7" eb="8">
      <t>ガツ</t>
    </rPh>
    <rPh sb="10" eb="11">
      <t>ガツ</t>
    </rPh>
    <phoneticPr fontId="1"/>
  </si>
  <si>
    <t>４パート制　【全37チーム =　10チーム×1パート、9チーム×3パート】</t>
    <rPh sb="4" eb="5">
      <t>セイ</t>
    </rPh>
    <rPh sb="7" eb="8">
      <t>ゼン</t>
    </rPh>
    <phoneticPr fontId="1"/>
  </si>
  <si>
    <t>第9・10節</t>
    <rPh sb="0" eb="1">
      <t>ダイ</t>
    </rPh>
    <rPh sb="5" eb="6">
      <t>セツ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</si>
  <si>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</si>
  <si>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</si>
  <si>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</si>
  <si>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</si>
  <si>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</si>
  <si>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第11・12節</t>
    <rPh sb="0" eb="1">
      <t>ダイ</t>
    </rPh>
    <rPh sb="6" eb="7">
      <t>セツ</t>
    </rPh>
    <phoneticPr fontId="1"/>
  </si>
  <si>
    <t>第13・14節</t>
    <rPh sb="0" eb="1">
      <t>ダイ</t>
    </rPh>
    <rPh sb="6" eb="7">
      <t>セツ</t>
    </rPh>
    <phoneticPr fontId="1"/>
  </si>
  <si>
    <t>第15・16節</t>
    <rPh sb="0" eb="1">
      <t>ダイ</t>
    </rPh>
    <rPh sb="6" eb="7">
      <t>セツ</t>
    </rPh>
    <phoneticPr fontId="1"/>
  </si>
  <si>
    <t>第17・18節</t>
    <rPh sb="0" eb="1">
      <t>ダイ</t>
    </rPh>
    <rPh sb="6" eb="7">
      <t>セツ</t>
    </rPh>
    <phoneticPr fontId="1"/>
  </si>
  <si>
    <t>第19・20節</t>
    <rPh sb="0" eb="1">
      <t>ダイ</t>
    </rPh>
    <rPh sb="6" eb="7">
      <t>セツ</t>
    </rPh>
    <phoneticPr fontId="1"/>
  </si>
  <si>
    <t>2015年度 大分地区こくみん共済U-12サッカーリーグ</t>
    <rPh sb="4" eb="6">
      <t>ネンド</t>
    </rPh>
    <rPh sb="7" eb="9">
      <t>オオイタ</t>
    </rPh>
    <rPh sb="9" eb="11">
      <t>チク</t>
    </rPh>
    <rPh sb="15" eb="17">
      <t>キョウサイ</t>
    </rPh>
    <phoneticPr fontId="1"/>
  </si>
  <si>
    <t>大分地区こくみん共済U-12サッカーリーグ 前期日程</t>
    <rPh sb="0" eb="2">
      <t>オオイタ</t>
    </rPh>
    <rPh sb="2" eb="4">
      <t>チク</t>
    </rPh>
    <rPh sb="8" eb="10">
      <t>キョウサイ</t>
    </rPh>
    <rPh sb="22" eb="24">
      <t>ゼンキ</t>
    </rPh>
    <rPh sb="24" eb="26">
      <t>ニッテイ</t>
    </rPh>
    <phoneticPr fontId="1"/>
  </si>
  <si>
    <t>大分地区こくみん共済U-12サッカーリーグ 後期日程</t>
    <rPh sb="22" eb="24">
      <t>コウキ</t>
    </rPh>
    <rPh sb="24" eb="26">
      <t>ニッテイ</t>
    </rPh>
    <rPh sb="25" eb="26">
      <t>ゼンジツ</t>
    </rPh>
    <phoneticPr fontId="1"/>
  </si>
  <si>
    <t>《後期日程(7月～10月)》</t>
    <rPh sb="1" eb="3">
      <t>コウキ</t>
    </rPh>
    <rPh sb="3" eb="5">
      <t>ニッテイ</t>
    </rPh>
    <rPh sb="7" eb="8">
      <t>ガツ</t>
    </rPh>
    <rPh sb="11" eb="12">
      <t>ガツ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</si>
  <si>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</si>
  <si>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</si>
  <si>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</si>
  <si>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4部</t>
    <rPh sb="1" eb="2">
      <t>ブ</t>
    </rPh>
    <phoneticPr fontId="1"/>
  </si>
  <si>
    <t>前期リーグ 日程調整会議</t>
    <rPh sb="0" eb="2">
      <t>ゼンキ</t>
    </rPh>
    <rPh sb="6" eb="8">
      <t>ニッテイ</t>
    </rPh>
    <rPh sb="8" eb="10">
      <t>チョウセイ</t>
    </rPh>
    <rPh sb="10" eb="12">
      <t>カイギ</t>
    </rPh>
    <phoneticPr fontId="1"/>
  </si>
  <si>
    <t>後期リーグ 日程調整会議</t>
    <rPh sb="0" eb="2">
      <t>コウキ</t>
    </rPh>
    <rPh sb="6" eb="8">
      <t>ニッテイ</t>
    </rPh>
    <rPh sb="8" eb="10">
      <t>チョウセイ</t>
    </rPh>
    <rPh sb="10" eb="12">
      <t>カイギ</t>
    </rPh>
    <phoneticPr fontId="1"/>
  </si>
  <si>
    <t>リーグ反省会議</t>
    <rPh sb="3" eb="5">
      <t>ハンセイ</t>
    </rPh>
    <rPh sb="5" eb="7">
      <t>カイギ</t>
    </rPh>
    <phoneticPr fontId="1"/>
  </si>
  <si>
    <t>未定</t>
    <rPh sb="0" eb="2">
      <t>ミテイ</t>
    </rPh>
    <phoneticPr fontId="1"/>
  </si>
  <si>
    <t>Aパート</t>
    <phoneticPr fontId="1"/>
  </si>
  <si>
    <t>○</t>
    <phoneticPr fontId="1"/>
  </si>
  <si>
    <t>●</t>
    <phoneticPr fontId="1"/>
  </si>
  <si>
    <t>△</t>
    <phoneticPr fontId="1"/>
  </si>
  <si>
    <t>試合結果</t>
    <rPh sb="0" eb="2">
      <t>シアイ</t>
    </rPh>
    <rPh sb="2" eb="4">
      <t>ケッカ</t>
    </rPh>
    <phoneticPr fontId="1"/>
  </si>
  <si>
    <t>星取表</t>
    <rPh sb="0" eb="2">
      <t>ホシトリ</t>
    </rPh>
    <rPh sb="2" eb="3">
      <t>ヒョウ</t>
    </rPh>
    <phoneticPr fontId="1"/>
  </si>
  <si>
    <t>Ａパート</t>
    <phoneticPr fontId="1"/>
  </si>
  <si>
    <t>前　期</t>
    <rPh sb="0" eb="1">
      <t>マエ</t>
    </rPh>
    <rPh sb="2" eb="3">
      <t>キ</t>
    </rPh>
    <phoneticPr fontId="1"/>
  </si>
  <si>
    <t>Ｂパート</t>
    <phoneticPr fontId="1"/>
  </si>
  <si>
    <t>カティオーラ松岡A</t>
    <rPh sb="6" eb="8">
      <t>マツオカ</t>
    </rPh>
    <phoneticPr fontId="1"/>
  </si>
  <si>
    <t>カティオーラ松岡B</t>
    <rPh sb="6" eb="8">
      <t>マツオカ</t>
    </rPh>
    <phoneticPr fontId="1"/>
  </si>
  <si>
    <t>※１０チームリーグ用
※下段は主審担当チーム</t>
    <rPh sb="9" eb="10">
      <t>ヨウ</t>
    </rPh>
    <rPh sb="12" eb="14">
      <t>カダン</t>
    </rPh>
    <rPh sb="15" eb="17">
      <t>シュシン</t>
    </rPh>
    <rPh sb="17" eb="19">
      <t>タントウ</t>
    </rPh>
    <phoneticPr fontId="1"/>
  </si>
  <si>
    <t>※９チームリーグ用
※下段は主審担当チーム</t>
    <rPh sb="8" eb="9">
      <t>ヨウ</t>
    </rPh>
    <rPh sb="11" eb="13">
      <t>カダン</t>
    </rPh>
    <rPh sb="14" eb="16">
      <t>シュシン</t>
    </rPh>
    <rPh sb="16" eb="18">
      <t>タントウ</t>
    </rPh>
    <phoneticPr fontId="1"/>
  </si>
  <si>
    <t>戸次</t>
    <rPh sb="0" eb="2">
      <t>ヘツギ</t>
    </rPh>
    <phoneticPr fontId="1"/>
  </si>
  <si>
    <t>別保</t>
    <rPh sb="0" eb="2">
      <t>ベッポ</t>
    </rPh>
    <phoneticPr fontId="1"/>
  </si>
  <si>
    <t>明野東</t>
    <rPh sb="0" eb="2">
      <t>アケノ</t>
    </rPh>
    <rPh sb="2" eb="3">
      <t>ヒガシ</t>
    </rPh>
    <phoneticPr fontId="1"/>
  </si>
  <si>
    <t>鴛野</t>
    <rPh sb="0" eb="2">
      <t>オシノ</t>
    </rPh>
    <phoneticPr fontId="1"/>
  </si>
  <si>
    <t>金池長浜</t>
    <rPh sb="0" eb="2">
      <t>カナイケ</t>
    </rPh>
    <rPh sb="2" eb="4">
      <t>ナガハマ</t>
    </rPh>
    <phoneticPr fontId="1"/>
  </si>
  <si>
    <t>敷戸</t>
    <rPh sb="0" eb="2">
      <t>シキド</t>
    </rPh>
    <phoneticPr fontId="1"/>
  </si>
  <si>
    <t>滝尾下郡</t>
    <rPh sb="0" eb="2">
      <t>タキオ</t>
    </rPh>
    <rPh sb="2" eb="4">
      <t>シモゴオリ</t>
    </rPh>
    <phoneticPr fontId="1"/>
  </si>
  <si>
    <t>東陽</t>
    <rPh sb="0" eb="2">
      <t>トウヨウ</t>
    </rPh>
    <phoneticPr fontId="1"/>
  </si>
  <si>
    <t>ドリームキッズ</t>
    <phoneticPr fontId="1"/>
  </si>
  <si>
    <t>西の台</t>
    <rPh sb="0" eb="1">
      <t>ニシ</t>
    </rPh>
    <rPh sb="2" eb="3">
      <t>ダイ</t>
    </rPh>
    <phoneticPr fontId="1"/>
  </si>
  <si>
    <t>宗方</t>
    <rPh sb="0" eb="2">
      <t>ムナカタ</t>
    </rPh>
    <phoneticPr fontId="1"/>
  </si>
  <si>
    <t>明治</t>
    <rPh sb="0" eb="2">
      <t>メイジ</t>
    </rPh>
    <phoneticPr fontId="1"/>
  </si>
  <si>
    <t>明治北</t>
    <rPh sb="0" eb="2">
      <t>メイジ</t>
    </rPh>
    <rPh sb="2" eb="3">
      <t>キタ</t>
    </rPh>
    <phoneticPr fontId="1"/>
  </si>
  <si>
    <t>桃園</t>
    <rPh sb="0" eb="2">
      <t>モモゾノ</t>
    </rPh>
    <phoneticPr fontId="1"/>
  </si>
  <si>
    <t>稙田</t>
    <rPh sb="0" eb="2">
      <t>ワサダ</t>
    </rPh>
    <phoneticPr fontId="1"/>
  </si>
  <si>
    <t>前　期</t>
    <phoneticPr fontId="1"/>
  </si>
  <si>
    <t>前　期</t>
    <phoneticPr fontId="1"/>
  </si>
  <si>
    <t>組み合わせ</t>
    <rPh sb="0" eb="1">
      <t>ク</t>
    </rPh>
    <rPh sb="2" eb="3">
      <t>ア</t>
    </rPh>
    <phoneticPr fontId="1"/>
  </si>
  <si>
    <t>No.</t>
    <phoneticPr fontId="1"/>
  </si>
  <si>
    <t>※予備</t>
    <rPh sb="1" eb="3">
      <t>ヨビ</t>
    </rPh>
    <phoneticPr fontId="1"/>
  </si>
  <si>
    <t>Ｃパート</t>
    <phoneticPr fontId="1"/>
  </si>
  <si>
    <t>Ｄパート</t>
    <phoneticPr fontId="1"/>
  </si>
  <si>
    <t>5部</t>
    <rPh sb="1" eb="2">
      <t>ブ</t>
    </rPh>
    <phoneticPr fontId="1"/>
  </si>
  <si>
    <t>A1位</t>
    <rPh sb="2" eb="3">
      <t>イ</t>
    </rPh>
    <phoneticPr fontId="1"/>
  </si>
  <si>
    <t>B1位</t>
    <rPh sb="2" eb="3">
      <t>イ</t>
    </rPh>
    <phoneticPr fontId="1"/>
  </si>
  <si>
    <t>C1位</t>
    <rPh sb="2" eb="3">
      <t>イ</t>
    </rPh>
    <phoneticPr fontId="1"/>
  </si>
  <si>
    <t>D1位</t>
    <rPh sb="2" eb="3">
      <t>イ</t>
    </rPh>
    <phoneticPr fontId="1"/>
  </si>
  <si>
    <t>A2位</t>
    <rPh sb="2" eb="3">
      <t>イ</t>
    </rPh>
    <phoneticPr fontId="1"/>
  </si>
  <si>
    <t>B2位</t>
    <rPh sb="2" eb="3">
      <t>イ</t>
    </rPh>
    <phoneticPr fontId="1"/>
  </si>
  <si>
    <t>C2位</t>
    <rPh sb="2" eb="3">
      <t>イ</t>
    </rPh>
    <phoneticPr fontId="1"/>
  </si>
  <si>
    <t>D2位</t>
    <rPh sb="2" eb="3">
      <t>イ</t>
    </rPh>
    <phoneticPr fontId="1"/>
  </si>
  <si>
    <t>A4位</t>
    <rPh sb="2" eb="3">
      <t>イ</t>
    </rPh>
    <phoneticPr fontId="1"/>
  </si>
  <si>
    <t>B4位</t>
    <rPh sb="2" eb="3">
      <t>イ</t>
    </rPh>
    <phoneticPr fontId="1"/>
  </si>
  <si>
    <t>C4位</t>
    <rPh sb="2" eb="3">
      <t>イ</t>
    </rPh>
    <phoneticPr fontId="1"/>
  </si>
  <si>
    <t>D4位</t>
    <rPh sb="2" eb="3">
      <t>イ</t>
    </rPh>
    <phoneticPr fontId="1"/>
  </si>
  <si>
    <t>前期結果</t>
    <rPh sb="0" eb="2">
      <t>ゼンキ</t>
    </rPh>
    <rPh sb="2" eb="4">
      <t>ケッカ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</si>
  <si>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</si>
  <si>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</si>
  <si>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</si>
  <si>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</si>
  <si>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</si>
  <si>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</si>
  <si>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</si>
  <si>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</si>
  <si>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</si>
  <si>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</si>
  <si>
    <t>Aパート</t>
    <phoneticPr fontId="1"/>
  </si>
  <si>
    <t>順位</t>
    <rPh sb="0" eb="2">
      <t>ジュンイ</t>
    </rPh>
    <phoneticPr fontId="1"/>
  </si>
  <si>
    <t>勝点</t>
    <rPh sb="0" eb="1">
      <t>カ</t>
    </rPh>
    <rPh sb="1" eb="2">
      <t>テン</t>
    </rPh>
    <phoneticPr fontId="1"/>
  </si>
  <si>
    <t>P</t>
    <phoneticPr fontId="1"/>
  </si>
  <si>
    <t>Bパート</t>
    <phoneticPr fontId="1"/>
  </si>
  <si>
    <t>Cパート</t>
    <phoneticPr fontId="1"/>
  </si>
  <si>
    <t>Dパート</t>
    <phoneticPr fontId="1"/>
  </si>
  <si>
    <t>チーム数</t>
    <rPh sb="3" eb="4">
      <t>スウ</t>
    </rPh>
    <phoneticPr fontId="1"/>
  </si>
  <si>
    <t>3位-1</t>
    <rPh sb="1" eb="2">
      <t>イ</t>
    </rPh>
    <phoneticPr fontId="1"/>
  </si>
  <si>
    <t>3位-3</t>
    <rPh sb="1" eb="2">
      <t>イ</t>
    </rPh>
    <phoneticPr fontId="1"/>
  </si>
  <si>
    <t>3位-4</t>
    <rPh sb="1" eb="2">
      <t>イ</t>
    </rPh>
    <phoneticPr fontId="1"/>
  </si>
  <si>
    <t>5位-1</t>
    <rPh sb="1" eb="2">
      <t>イ</t>
    </rPh>
    <phoneticPr fontId="1"/>
  </si>
  <si>
    <t>5位-2</t>
    <rPh sb="1" eb="2">
      <t>イ</t>
    </rPh>
    <phoneticPr fontId="1"/>
  </si>
  <si>
    <t>5位-3</t>
    <rPh sb="1" eb="2">
      <t>イ</t>
    </rPh>
    <phoneticPr fontId="1"/>
  </si>
  <si>
    <t>5位-4</t>
    <rPh sb="1" eb="2">
      <t>イ</t>
    </rPh>
    <phoneticPr fontId="1"/>
  </si>
  <si>
    <t>A6位</t>
    <rPh sb="2" eb="3">
      <t>イ</t>
    </rPh>
    <phoneticPr fontId="1"/>
  </si>
  <si>
    <t>B6位</t>
    <rPh sb="2" eb="3">
      <t>イ</t>
    </rPh>
    <phoneticPr fontId="1"/>
  </si>
  <si>
    <t>C6位</t>
    <rPh sb="2" eb="3">
      <t>イ</t>
    </rPh>
    <phoneticPr fontId="1"/>
  </si>
  <si>
    <t>D6位</t>
    <rPh sb="2" eb="3">
      <t>イ</t>
    </rPh>
    <phoneticPr fontId="1"/>
  </si>
  <si>
    <t>A7位</t>
    <rPh sb="2" eb="3">
      <t>イ</t>
    </rPh>
    <phoneticPr fontId="1"/>
  </si>
  <si>
    <t>B7位</t>
    <rPh sb="2" eb="3">
      <t>イ</t>
    </rPh>
    <phoneticPr fontId="1"/>
  </si>
  <si>
    <t>C7位</t>
    <rPh sb="2" eb="3">
      <t>イ</t>
    </rPh>
    <phoneticPr fontId="1"/>
  </si>
  <si>
    <t>D7位</t>
    <rPh sb="2" eb="3">
      <t>イ</t>
    </rPh>
    <phoneticPr fontId="1"/>
  </si>
  <si>
    <t>A8位</t>
    <rPh sb="2" eb="3">
      <t>イ</t>
    </rPh>
    <phoneticPr fontId="1"/>
  </si>
  <si>
    <t>B8位</t>
    <rPh sb="2" eb="3">
      <t>イ</t>
    </rPh>
    <phoneticPr fontId="1"/>
  </si>
  <si>
    <t>C8位</t>
    <rPh sb="2" eb="3">
      <t>イ</t>
    </rPh>
    <phoneticPr fontId="1"/>
  </si>
  <si>
    <t>D8位</t>
    <rPh sb="2" eb="3">
      <t>イ</t>
    </rPh>
    <phoneticPr fontId="1"/>
  </si>
  <si>
    <t>A9位</t>
    <rPh sb="2" eb="3">
      <t>イ</t>
    </rPh>
    <phoneticPr fontId="1"/>
  </si>
  <si>
    <t>B9位</t>
    <rPh sb="2" eb="3">
      <t>イ</t>
    </rPh>
    <phoneticPr fontId="1"/>
  </si>
  <si>
    <t>C9位</t>
    <rPh sb="2" eb="3">
      <t>イ</t>
    </rPh>
    <phoneticPr fontId="1"/>
  </si>
  <si>
    <t>D9位</t>
    <rPh sb="2" eb="3">
      <t>イ</t>
    </rPh>
    <phoneticPr fontId="1"/>
  </si>
  <si>
    <t>A10位</t>
    <rPh sb="3" eb="4">
      <t>イ</t>
    </rPh>
    <phoneticPr fontId="1"/>
  </si>
  <si>
    <t>3位-2</t>
    <rPh sb="1" eb="2">
      <t>イ</t>
    </rPh>
    <phoneticPr fontId="1"/>
  </si>
  <si>
    <t>Aパート</t>
    <phoneticPr fontId="1"/>
  </si>
  <si>
    <t>Bパート</t>
    <phoneticPr fontId="1"/>
  </si>
  <si>
    <t>Cパート</t>
    <phoneticPr fontId="1"/>
  </si>
  <si>
    <t>Dパート</t>
    <phoneticPr fontId="1"/>
  </si>
  <si>
    <t>Eパート</t>
    <phoneticPr fontId="1"/>
  </si>
  <si>
    <t>Bパート</t>
    <phoneticPr fontId="1"/>
  </si>
  <si>
    <t>Cパート</t>
    <phoneticPr fontId="1"/>
  </si>
  <si>
    <t>Dパート</t>
    <phoneticPr fontId="1"/>
  </si>
  <si>
    <t>勝点
p</t>
    <rPh sb="0" eb="1">
      <t>カ</t>
    </rPh>
    <rPh sb="1" eb="2">
      <t>テン</t>
    </rPh>
    <phoneticPr fontId="1"/>
  </si>
  <si>
    <t>４部制　【全37チーム =　1部10チーム、2～4部9チーム】</t>
    <rPh sb="1" eb="2">
      <t>ブ</t>
    </rPh>
    <rPh sb="2" eb="3">
      <t>セイ</t>
    </rPh>
    <rPh sb="5" eb="6">
      <t>ゼン</t>
    </rPh>
    <rPh sb="15" eb="16">
      <t>ブ</t>
    </rPh>
    <rPh sb="25" eb="26">
      <t>ブ</t>
    </rPh>
    <phoneticPr fontId="1"/>
  </si>
  <si>
    <t>■勝点ポイント計算表</t>
    <rPh sb="1" eb="2">
      <t>カ</t>
    </rPh>
    <rPh sb="2" eb="3">
      <t>テン</t>
    </rPh>
    <rPh sb="7" eb="9">
      <t>ケイサン</t>
    </rPh>
    <rPh sb="9" eb="10">
      <t>ヒョウ</t>
    </rPh>
    <phoneticPr fontId="1"/>
  </si>
  <si>
    <t>後期結果</t>
    <rPh sb="0" eb="2">
      <t>コウキ</t>
    </rPh>
    <rPh sb="2" eb="4">
      <t>ケッカ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</si>
  <si>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</si>
  <si>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</si>
  <si>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</si>
  <si>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</si>
  <si>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月　　　　日</t>
    <rPh sb="0" eb="1">
      <t>ツキ</t>
    </rPh>
    <rPh sb="5" eb="6">
      <t>ニチ</t>
    </rPh>
    <phoneticPr fontId="1"/>
  </si>
  <si>
    <t>吉野</t>
    <rPh sb="0" eb="2">
      <t>oita_yoshiンo_fc</t>
    </rPh>
    <phoneticPr fontId="1"/>
  </si>
  <si>
    <t>レガッテ</t>
    <phoneticPr fontId="1"/>
  </si>
  <si>
    <t>明野西</t>
    <rPh sb="0" eb="1">
      <t>ア</t>
    </rPh>
    <rPh sb="1" eb="2">
      <t>ノ</t>
    </rPh>
    <rPh sb="2" eb="3">
      <t>ニシ</t>
    </rPh>
    <phoneticPr fontId="1"/>
  </si>
  <si>
    <t>カティオーラ大在</t>
    <rPh sb="6" eb="8">
      <t>オオザイ</t>
    </rPh>
    <phoneticPr fontId="1"/>
  </si>
  <si>
    <t>トリニータJr</t>
    <phoneticPr fontId="1"/>
  </si>
  <si>
    <t>ブルーウイング</t>
    <phoneticPr fontId="1"/>
  </si>
  <si>
    <t>北郡坂ノ市</t>
    <rPh sb="0" eb="1">
      <t>ホクグン</t>
    </rPh>
    <rPh sb="1" eb="2">
      <t>グン</t>
    </rPh>
    <rPh sb="2" eb="3">
      <t>サカ</t>
    </rPh>
    <rPh sb="4" eb="5">
      <t>イチ</t>
    </rPh>
    <phoneticPr fontId="1"/>
  </si>
  <si>
    <t>三佐</t>
    <rPh sb="0" eb="1">
      <t>サン</t>
    </rPh>
    <rPh sb="1" eb="2">
      <t>サ</t>
    </rPh>
    <phoneticPr fontId="1"/>
  </si>
  <si>
    <t>南大分</t>
    <rPh sb="0" eb="1">
      <t>ミナミ</t>
    </rPh>
    <rPh sb="1" eb="3">
      <t>オオイタ</t>
    </rPh>
    <phoneticPr fontId="1"/>
  </si>
  <si>
    <t>由布川</t>
    <rPh sb="0" eb="2">
      <t>ユフガワ</t>
    </rPh>
    <rPh sb="2" eb="3">
      <t>カワ</t>
    </rPh>
    <phoneticPr fontId="1"/>
  </si>
  <si>
    <t>リノス</t>
    <phoneticPr fontId="1"/>
  </si>
  <si>
    <t>アトレチコエラン横瀬</t>
    <rPh sb="8" eb="10">
      <t>ヨコセ</t>
    </rPh>
    <phoneticPr fontId="1"/>
  </si>
  <si>
    <t>ヴェルスパ</t>
    <phoneticPr fontId="1"/>
  </si>
  <si>
    <t>ヴィンクラッソ</t>
    <phoneticPr fontId="1"/>
  </si>
  <si>
    <t>MSS</t>
    <phoneticPr fontId="1"/>
  </si>
  <si>
    <t>カティオーラU-12</t>
    <phoneticPr fontId="1"/>
  </si>
  <si>
    <t>カティオーラ高城</t>
    <rPh sb="6" eb="8">
      <t>タカジョウ</t>
    </rPh>
    <phoneticPr fontId="1"/>
  </si>
  <si>
    <t>キングス</t>
    <phoneticPr fontId="1"/>
  </si>
  <si>
    <t>豊府</t>
    <rPh sb="0" eb="1">
      <t>ホウフ</t>
    </rPh>
    <rPh sb="1" eb="2">
      <t>フ</t>
    </rPh>
    <phoneticPr fontId="1"/>
  </si>
  <si>
    <t>鶴崎河川敷
(担当:ドリームキッズ)</t>
    <rPh sb="0" eb="2">
      <t>ツルサキ</t>
    </rPh>
    <rPh sb="2" eb="5">
      <t>カセンジキ</t>
    </rPh>
    <rPh sb="7" eb="9">
      <t>タントウ</t>
    </rPh>
    <phoneticPr fontId="1"/>
  </si>
  <si>
    <t>川添小学校
(担当:東陽)</t>
    <rPh sb="0" eb="2">
      <t>カワゾエ</t>
    </rPh>
    <rPh sb="2" eb="5">
      <t>ショウガッコウ</t>
    </rPh>
    <rPh sb="7" eb="9">
      <t>タントウ</t>
    </rPh>
    <rPh sb="10" eb="12">
      <t>トウヨウ</t>
    </rPh>
    <phoneticPr fontId="1"/>
  </si>
  <si>
    <t>月形サッカー場
(担当:吉野)</t>
    <rPh sb="0" eb="2">
      <t>ツキガタ</t>
    </rPh>
    <rPh sb="6" eb="7">
      <t>バ</t>
    </rPh>
    <rPh sb="9" eb="11">
      <t>タントウ</t>
    </rPh>
    <rPh sb="12" eb="14">
      <t>oita_yoshiンo_fc</t>
    </rPh>
    <phoneticPr fontId="1"/>
  </si>
  <si>
    <t>宗方小学校
(担当:タートルズ)</t>
    <rPh sb="0" eb="2">
      <t>ムナカタ</t>
    </rPh>
    <rPh sb="2" eb="5">
      <t>ショウガッコウ</t>
    </rPh>
    <rPh sb="7" eb="9">
      <t>タントウ</t>
    </rPh>
    <phoneticPr fontId="1"/>
  </si>
  <si>
    <t>横瀬小学校
(担当:横瀬)</t>
    <rPh sb="0" eb="2">
      <t>ヨコセ</t>
    </rPh>
    <rPh sb="2" eb="5">
      <t>ショウガッコウ</t>
    </rPh>
    <rPh sb="7" eb="9">
      <t>タントウ</t>
    </rPh>
    <rPh sb="10" eb="12">
      <t>ヨコセ</t>
    </rPh>
    <phoneticPr fontId="1"/>
  </si>
  <si>
    <t>川添小学校
(担当:キングス)</t>
    <rPh sb="0" eb="2">
      <t>カワゾエ</t>
    </rPh>
    <rPh sb="2" eb="5">
      <t>ショウガッコウ</t>
    </rPh>
    <rPh sb="7" eb="9">
      <t>タントウ</t>
    </rPh>
    <phoneticPr fontId="1"/>
  </si>
  <si>
    <t>宗方小学校
(担当:宗方)</t>
    <rPh sb="0" eb="2">
      <t>ムナカタ</t>
    </rPh>
    <rPh sb="2" eb="5">
      <t>ショウガッコウ</t>
    </rPh>
    <rPh sb="7" eb="9">
      <t>タントウ</t>
    </rPh>
    <rPh sb="10" eb="12">
      <t>ムナカタ</t>
    </rPh>
    <phoneticPr fontId="1"/>
  </si>
  <si>
    <t>別保小学校(仮)
(担当:別保)</t>
    <rPh sb="0" eb="2">
      <t>ベッポ</t>
    </rPh>
    <rPh sb="2" eb="5">
      <t>ショウガッコウ</t>
    </rPh>
    <rPh sb="6" eb="7">
      <t>カリ</t>
    </rPh>
    <rPh sb="10" eb="12">
      <t>タントウ</t>
    </rPh>
    <rPh sb="13" eb="15">
      <t>ベッポ</t>
    </rPh>
    <phoneticPr fontId="1"/>
  </si>
  <si>
    <t>鶴崎河川敷
(担当:カティオーラ松岡B)</t>
    <rPh sb="0" eb="2">
      <t>ツルサキ</t>
    </rPh>
    <rPh sb="2" eb="5">
      <t>カセンジキ</t>
    </rPh>
    <rPh sb="7" eb="9">
      <t>タントウ</t>
    </rPh>
    <rPh sb="16" eb="18">
      <t>マツオカ</t>
    </rPh>
    <phoneticPr fontId="1"/>
  </si>
  <si>
    <t>月形サッカー場
(担当:リノス)</t>
    <rPh sb="0" eb="2">
      <t>ツキガタ</t>
    </rPh>
    <rPh sb="6" eb="7">
      <t>バ</t>
    </rPh>
    <rPh sb="9" eb="11">
      <t>タントウ</t>
    </rPh>
    <phoneticPr fontId="1"/>
  </si>
  <si>
    <t>タートルズ</t>
    <phoneticPr fontId="1"/>
  </si>
  <si>
    <t>キングス</t>
    <phoneticPr fontId="1"/>
  </si>
  <si>
    <t>(日)</t>
    <rPh sb="1" eb="2">
      <t>ニチ</t>
    </rPh>
    <phoneticPr fontId="1"/>
  </si>
  <si>
    <t>会場:B1-1
(担当:○○)</t>
    <rPh sb="0" eb="2">
      <t>カイジョウ</t>
    </rPh>
    <rPh sb="9" eb="11">
      <t>タントウ</t>
    </rPh>
    <phoneticPr fontId="1"/>
  </si>
  <si>
    <t>会場:B2-1
(担当:○○)</t>
    <rPh sb="0" eb="2">
      <t>カイジョウ</t>
    </rPh>
    <rPh sb="9" eb="11">
      <t>タントウ</t>
    </rPh>
    <phoneticPr fontId="1"/>
  </si>
  <si>
    <t>会場:B2-2
(担当:○○)</t>
    <rPh sb="0" eb="2">
      <t>カイジョウ</t>
    </rPh>
    <rPh sb="9" eb="11">
      <t>タントウ</t>
    </rPh>
    <phoneticPr fontId="1"/>
  </si>
  <si>
    <t>会場:B3-1
(担当:○○)</t>
    <rPh sb="0" eb="2">
      <t>カイジョウ</t>
    </rPh>
    <rPh sb="9" eb="11">
      <t>タントウ</t>
    </rPh>
    <phoneticPr fontId="1"/>
  </si>
  <si>
    <t>会場:B3-2
(担当:○○)</t>
    <rPh sb="0" eb="2">
      <t>カイジョウ</t>
    </rPh>
    <rPh sb="9" eb="11">
      <t>タントウ</t>
    </rPh>
    <phoneticPr fontId="1"/>
  </si>
  <si>
    <t>会場:B4-1
(担当:○○)</t>
    <rPh sb="0" eb="2">
      <t>カイジョウ</t>
    </rPh>
    <rPh sb="9" eb="11">
      <t>タントウ</t>
    </rPh>
    <phoneticPr fontId="1"/>
  </si>
  <si>
    <t>会場:B4-2
(担当:○○)</t>
    <rPh sb="0" eb="2">
      <t>カイジョウ</t>
    </rPh>
    <rPh sb="9" eb="11">
      <t>タントウ</t>
    </rPh>
    <phoneticPr fontId="1"/>
  </si>
  <si>
    <t>会場:B5-1
(担当:○○)</t>
    <rPh sb="0" eb="2">
      <t>カイジョウ</t>
    </rPh>
    <rPh sb="9" eb="11">
      <t>タントウ</t>
    </rPh>
    <phoneticPr fontId="1"/>
  </si>
  <si>
    <t>会場:B5-2
(担当:○○)</t>
    <rPh sb="0" eb="2">
      <t>カイジョウ</t>
    </rPh>
    <rPh sb="9" eb="11">
      <t>タントウ</t>
    </rPh>
    <phoneticPr fontId="1"/>
  </si>
  <si>
    <t>会場:C5-1
(担当:○○)</t>
    <rPh sb="0" eb="2">
      <t>カイジョウ</t>
    </rPh>
    <rPh sb="9" eb="11">
      <t>タントウ</t>
    </rPh>
    <phoneticPr fontId="1"/>
  </si>
  <si>
    <t>会場:C5-2
(担当:○○)</t>
    <rPh sb="0" eb="2">
      <t>カイジョウ</t>
    </rPh>
    <rPh sb="9" eb="11">
      <t>タントウ</t>
    </rPh>
    <phoneticPr fontId="1"/>
  </si>
  <si>
    <t>③１２：００～</t>
    <phoneticPr fontId="1"/>
  </si>
  <si>
    <t>④１３：００～</t>
    <phoneticPr fontId="1"/>
  </si>
  <si>
    <t>⑤１４：００～</t>
    <phoneticPr fontId="1"/>
  </si>
  <si>
    <t>②１１：００～</t>
    <phoneticPr fontId="1"/>
  </si>
  <si>
    <t>⑥１５：００～</t>
    <phoneticPr fontId="1"/>
  </si>
  <si>
    <t>運営委員(正)</t>
    <rPh sb="0" eb="2">
      <t>ウンエイ</t>
    </rPh>
    <rPh sb="2" eb="4">
      <t>イイン</t>
    </rPh>
    <rPh sb="5" eb="6">
      <t>セイ</t>
    </rPh>
    <phoneticPr fontId="1"/>
  </si>
  <si>
    <t>運営委員(副)</t>
    <rPh sb="0" eb="2">
      <t>ウンエイ</t>
    </rPh>
    <rPh sb="2" eb="4">
      <t>イイン</t>
    </rPh>
    <rPh sb="5" eb="6">
      <t>フク</t>
    </rPh>
    <phoneticPr fontId="1"/>
  </si>
  <si>
    <t>明治小学校
(担当:明治)</t>
    <rPh sb="0" eb="2">
      <t>メイジ</t>
    </rPh>
    <rPh sb="2" eb="5">
      <t>ショウガッコウ</t>
    </rPh>
    <rPh sb="7" eb="9">
      <t>タントウ</t>
    </rPh>
    <rPh sb="10" eb="12">
      <t>メイジ</t>
    </rPh>
    <phoneticPr fontId="1"/>
  </si>
  <si>
    <t>南大分小学校
(担当:南大分)</t>
    <rPh sb="0" eb="3">
      <t>ミナミオオイタ</t>
    </rPh>
    <rPh sb="3" eb="6">
      <t>ショウガッコウ</t>
    </rPh>
    <rPh sb="8" eb="10">
      <t>タントウ</t>
    </rPh>
    <rPh sb="11" eb="14">
      <t>ミナミオオイタ</t>
    </rPh>
    <phoneticPr fontId="1"/>
  </si>
  <si>
    <t>会場:未定
(担当:トリニータ)</t>
    <rPh sb="0" eb="2">
      <t>カイジョウ</t>
    </rPh>
    <rPh sb="3" eb="5">
      <t>ミテイ</t>
    </rPh>
    <rPh sb="7" eb="9">
      <t>タントウ</t>
    </rPh>
    <phoneticPr fontId="1"/>
  </si>
  <si>
    <t>下郡小学校
(担当:滝尾下郡)</t>
    <rPh sb="0" eb="2">
      <t>シモゴオリ</t>
    </rPh>
    <rPh sb="2" eb="5">
      <t>ショウガッコウ</t>
    </rPh>
    <rPh sb="7" eb="9">
      <t>タントウ</t>
    </rPh>
    <rPh sb="10" eb="12">
      <t>タキオ</t>
    </rPh>
    <rPh sb="12" eb="14">
      <t>シモゴオリ</t>
    </rPh>
    <phoneticPr fontId="1"/>
  </si>
  <si>
    <t>国宗G
(担当:カティオーラ)</t>
    <rPh sb="0" eb="1">
      <t>クニ</t>
    </rPh>
    <rPh sb="1" eb="2">
      <t>ムネ</t>
    </rPh>
    <rPh sb="5" eb="7">
      <t>タントウ</t>
    </rPh>
    <phoneticPr fontId="1"/>
  </si>
  <si>
    <t>金池小学校
(担当:金池長浜)</t>
    <rPh sb="0" eb="2">
      <t>カナイケ</t>
    </rPh>
    <rPh sb="2" eb="5">
      <t>ショウガッコウ</t>
    </rPh>
    <rPh sb="7" eb="9">
      <t>タントウ</t>
    </rPh>
    <rPh sb="10" eb="12">
      <t>カナイケ</t>
    </rPh>
    <rPh sb="12" eb="14">
      <t>ナガハマ</t>
    </rPh>
    <phoneticPr fontId="1"/>
  </si>
  <si>
    <t>南大分小学校
(担当:戸次)</t>
    <rPh sb="0" eb="3">
      <t>ミナミオオイタ</t>
    </rPh>
    <rPh sb="3" eb="6">
      <t>ショウガッコウ</t>
    </rPh>
    <rPh sb="8" eb="10">
      <t>タントウ</t>
    </rPh>
    <rPh sb="11" eb="12">
      <t>ヘ</t>
    </rPh>
    <rPh sb="12" eb="13">
      <t>ツギ</t>
    </rPh>
    <phoneticPr fontId="1"/>
  </si>
  <si>
    <t>会場:明野東小学校
(担当:明野東)</t>
    <rPh sb="0" eb="2">
      <t>カイジョウ</t>
    </rPh>
    <rPh sb="3" eb="5">
      <t>アケノ</t>
    </rPh>
    <rPh sb="5" eb="6">
      <t>ヒガシ</t>
    </rPh>
    <rPh sb="6" eb="7">
      <t>ショウ</t>
    </rPh>
    <rPh sb="7" eb="9">
      <t>ガッコウ</t>
    </rPh>
    <rPh sb="11" eb="13">
      <t>タントウ</t>
    </rPh>
    <rPh sb="14" eb="16">
      <t>アケノ</t>
    </rPh>
    <rPh sb="16" eb="17">
      <t>ヒガシ</t>
    </rPh>
    <phoneticPr fontId="1"/>
  </si>
  <si>
    <t>４月１８日(土)</t>
    <rPh sb="1" eb="2">
      <t>ガツ</t>
    </rPh>
    <rPh sb="4" eb="5">
      <t>ヒ</t>
    </rPh>
    <rPh sb="6" eb="7">
      <t>ツチ</t>
    </rPh>
    <phoneticPr fontId="1"/>
  </si>
  <si>
    <t>５月１０日(日)</t>
    <rPh sb="1" eb="2">
      <t>ガツ</t>
    </rPh>
    <rPh sb="4" eb="5">
      <t>ヒ</t>
    </rPh>
    <rPh sb="6" eb="7">
      <t>ヒ</t>
    </rPh>
    <phoneticPr fontId="1"/>
  </si>
  <si>
    <t>５月１６日(日)</t>
    <rPh sb="1" eb="2">
      <t>ガツ</t>
    </rPh>
    <rPh sb="4" eb="5">
      <t>ヒ</t>
    </rPh>
    <rPh sb="6" eb="7">
      <t>ヒ</t>
    </rPh>
    <phoneticPr fontId="1"/>
  </si>
  <si>
    <t>６月６日(日)</t>
    <rPh sb="1" eb="2">
      <t>ガツ</t>
    </rPh>
    <rPh sb="3" eb="4">
      <t>ヒ</t>
    </rPh>
    <rPh sb="5" eb="6">
      <t>ヒ</t>
    </rPh>
    <phoneticPr fontId="1"/>
  </si>
  <si>
    <t>６月７日(土)</t>
    <rPh sb="1" eb="2">
      <t>ガツ</t>
    </rPh>
    <rPh sb="3" eb="4">
      <t>ヒ</t>
    </rPh>
    <rPh sb="5" eb="6">
      <t>ツチ</t>
    </rPh>
    <phoneticPr fontId="1"/>
  </si>
  <si>
    <t>４月１９日(日)</t>
    <rPh sb="1" eb="2">
      <t>ガツ</t>
    </rPh>
    <rPh sb="4" eb="5">
      <t>ヒ</t>
    </rPh>
    <rPh sb="6" eb="7">
      <t>ヒ</t>
    </rPh>
    <phoneticPr fontId="1"/>
  </si>
  <si>
    <t>6月7日（日）</t>
    <rPh sb="1" eb="2">
      <t>ガツ</t>
    </rPh>
    <rPh sb="3" eb="4">
      <t>ヒ</t>
    </rPh>
    <rPh sb="5" eb="6">
      <t>ヒ</t>
    </rPh>
    <phoneticPr fontId="1"/>
  </si>
  <si>
    <t>4月11日（土）</t>
    <rPh sb="1" eb="2">
      <t>ガツ</t>
    </rPh>
    <rPh sb="4" eb="5">
      <t>ヒ</t>
    </rPh>
    <rPh sb="6" eb="7">
      <t>ド</t>
    </rPh>
    <phoneticPr fontId="1"/>
  </si>
  <si>
    <t>第１節</t>
    <rPh sb="0" eb="1">
      <t>ダイ</t>
    </rPh>
    <rPh sb="2" eb="3">
      <t>セツ</t>
    </rPh>
    <phoneticPr fontId="1"/>
  </si>
  <si>
    <t>(担当:鴛　野)
(担当:カティＵ-12)</t>
    <phoneticPr fontId="1"/>
  </si>
  <si>
    <r>
      <t xml:space="preserve">会場:明野西小
</t>
    </r>
    <r>
      <rPr>
        <sz val="11"/>
        <color indexed="39"/>
        <rFont val="ＭＳ Ｐゴシック"/>
        <family val="3"/>
        <charset val="128"/>
      </rPr>
      <t>(担当:明野西)</t>
    </r>
    <rPh sb="0" eb="2">
      <t>カイジョウ</t>
    </rPh>
    <rPh sb="9" eb="11">
      <t>タントウ</t>
    </rPh>
    <phoneticPr fontId="1"/>
  </si>
  <si>
    <r>
      <t xml:space="preserve">会場:西の台小
</t>
    </r>
    <r>
      <rPr>
        <sz val="11"/>
        <color indexed="39"/>
        <rFont val="ＭＳ Ｐゴシック"/>
        <family val="3"/>
        <charset val="128"/>
      </rPr>
      <t>(担当:西の台)</t>
    </r>
    <rPh sb="0" eb="2">
      <t>カイジョウ</t>
    </rPh>
    <rPh sb="9" eb="11">
      <t>タントウ</t>
    </rPh>
    <phoneticPr fontId="1"/>
  </si>
  <si>
    <r>
      <t xml:space="preserve">会場:明野西小
</t>
    </r>
    <r>
      <rPr>
        <sz val="11"/>
        <color indexed="39"/>
        <rFont val="ＭＳ Ｐゴシック"/>
        <family val="3"/>
        <charset val="128"/>
      </rPr>
      <t>(担当:北郡坂ノ市)</t>
    </r>
    <rPh sb="0" eb="2">
      <t>カイジョウ</t>
    </rPh>
    <rPh sb="9" eb="11">
      <t>タントウ</t>
    </rPh>
    <phoneticPr fontId="1"/>
  </si>
  <si>
    <r>
      <t xml:space="preserve">会場:明治北小
</t>
    </r>
    <r>
      <rPr>
        <sz val="11"/>
        <color indexed="39"/>
        <rFont val="ＭＳ Ｐゴシック"/>
        <family val="3"/>
        <charset val="128"/>
      </rPr>
      <t>(担当:明治北)</t>
    </r>
    <rPh sb="0" eb="2">
      <t>カイジョウ</t>
    </rPh>
    <rPh sb="9" eb="11">
      <t>タントウ</t>
    </rPh>
    <phoneticPr fontId="1"/>
  </si>
  <si>
    <r>
      <t xml:space="preserve">会場:南大分ＳＰ
</t>
    </r>
    <r>
      <rPr>
        <sz val="11"/>
        <color indexed="39"/>
        <rFont val="ＭＳ Ｐゴシック"/>
        <family val="3"/>
        <charset val="128"/>
      </rPr>
      <t>(担当:ヴェルスパ)</t>
    </r>
    <rPh sb="0" eb="2">
      <t>カイジョウ</t>
    </rPh>
    <rPh sb="10" eb="12">
      <t>タントウ</t>
    </rPh>
    <phoneticPr fontId="1"/>
  </si>
  <si>
    <r>
      <t xml:space="preserve">会場:三佐小
</t>
    </r>
    <r>
      <rPr>
        <sz val="11"/>
        <color indexed="39"/>
        <rFont val="ＭＳ Ｐゴシック"/>
        <family val="3"/>
        <charset val="128"/>
      </rPr>
      <t>(担当:三　佐)</t>
    </r>
    <rPh sb="0" eb="2">
      <t>カイジョウ</t>
    </rPh>
    <rPh sb="8" eb="10">
      <t>タントウ</t>
    </rPh>
    <phoneticPr fontId="1"/>
  </si>
  <si>
    <r>
      <t xml:space="preserve">会場:西の台小
</t>
    </r>
    <r>
      <rPr>
        <sz val="11"/>
        <color indexed="39"/>
        <rFont val="ＭＳ Ｐゴシック"/>
        <family val="3"/>
        <charset val="128"/>
      </rPr>
      <t>(担当:豊　府)</t>
    </r>
    <rPh sb="0" eb="2">
      <t>カイジョウ</t>
    </rPh>
    <rPh sb="9" eb="11">
      <t>タントウ</t>
    </rPh>
    <phoneticPr fontId="1"/>
  </si>
  <si>
    <t>－</t>
    <phoneticPr fontId="1"/>
  </si>
</sst>
</file>

<file path=xl/styles.xml><?xml version="1.0" encoding="utf-8"?>
<styleSheet xmlns="http://schemas.openxmlformats.org/spreadsheetml/2006/main">
  <numFmts count="3">
    <numFmt numFmtId="176" formatCode="m/d;@"/>
    <numFmt numFmtId="177" formatCode="m&quot;月&quot;d&quot;日&quot;;@"/>
    <numFmt numFmtId="178" formatCode="0.00_ 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22"/>
      <color indexed="30"/>
      <name val="ＭＳ Ｐゴシック"/>
      <family val="3"/>
      <charset val="128"/>
    </font>
    <font>
      <sz val="36"/>
      <color indexed="30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sz val="11"/>
      <color indexed="3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/>
  </cellStyleXfs>
  <cellXfs count="520">
    <xf numFmtId="0" fontId="0" fillId="0" borderId="0" xfId="0"/>
    <xf numFmtId="0" fontId="2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5" fillId="0" borderId="0" xfId="1" applyNumberFormat="1" applyFont="1" applyAlignment="1" applyProtection="1">
      <alignment horizontal="center" vertical="center"/>
    </xf>
    <xf numFmtId="0" fontId="5" fillId="0" borderId="0" xfId="1" applyNumberFormat="1" applyFont="1" applyAlignment="1" applyProtection="1">
      <alignment vertical="center"/>
    </xf>
    <xf numFmtId="0" fontId="5" fillId="0" borderId="0" xfId="1" applyNumberFormat="1" applyFont="1" applyAlignment="1" applyProtection="1">
      <alignment horizontal="center" vertical="center" shrinkToFit="1"/>
    </xf>
    <xf numFmtId="0" fontId="5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vertical="center"/>
    </xf>
    <xf numFmtId="0" fontId="10" fillId="0" borderId="0" xfId="1" applyNumberFormat="1" applyFont="1" applyFill="1" applyAlignment="1" applyProtection="1">
      <alignment horizontal="right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2" borderId="16" xfId="1" applyNumberFormat="1" applyFont="1" applyFill="1" applyBorder="1" applyAlignment="1" applyProtection="1">
      <alignment horizontal="center" vertical="center"/>
    </xf>
    <xf numFmtId="0" fontId="5" fillId="2" borderId="17" xfId="1" applyNumberFormat="1" applyFont="1" applyFill="1" applyBorder="1" applyAlignment="1" applyProtection="1">
      <alignment horizontal="center" vertical="center"/>
    </xf>
    <xf numFmtId="0" fontId="5" fillId="2" borderId="18" xfId="1" applyNumberFormat="1" applyFont="1" applyFill="1" applyBorder="1" applyAlignment="1" applyProtection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3" xfId="1" applyNumberFormat="1" applyFont="1" applyFill="1" applyBorder="1" applyAlignment="1" applyProtection="1">
      <alignment horizontal="center" vertical="center"/>
    </xf>
    <xf numFmtId="0" fontId="5" fillId="2" borderId="20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21" xfId="1" applyNumberFormat="1" applyFont="1" applyFill="1" applyBorder="1" applyAlignment="1" applyProtection="1">
      <alignment horizontal="center" vertical="center" wrapText="1" shrinkToFit="1"/>
    </xf>
    <xf numFmtId="0" fontId="5" fillId="0" borderId="22" xfId="1" applyNumberFormat="1" applyFont="1" applyFill="1" applyBorder="1" applyAlignment="1" applyProtection="1">
      <alignment horizontal="center" vertical="center"/>
      <protection locked="0"/>
    </xf>
    <xf numFmtId="0" fontId="5" fillId="0" borderId="23" xfId="1" applyNumberFormat="1" applyFont="1" applyFill="1" applyBorder="1" applyAlignment="1" applyProtection="1">
      <alignment horizontal="center" vertical="center"/>
    </xf>
    <xf numFmtId="0" fontId="5" fillId="2" borderId="24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0" xfId="1" applyNumberFormat="1" applyFont="1" applyAlignment="1" applyProtection="1">
      <alignment vertical="center" shrinkToFi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0" fontId="5" fillId="0" borderId="27" xfId="1" applyNumberFormat="1" applyFont="1" applyFill="1" applyBorder="1" applyAlignment="1" applyProtection="1">
      <alignment horizontal="center" vertical="center" shrinkToFit="1"/>
    </xf>
    <xf numFmtId="0" fontId="5" fillId="0" borderId="28" xfId="1" applyNumberFormat="1" applyFont="1" applyFill="1" applyBorder="1" applyAlignment="1" applyProtection="1">
      <alignment horizontal="center" vertical="center" shrinkToFit="1"/>
    </xf>
    <xf numFmtId="0" fontId="5" fillId="0" borderId="29" xfId="1" applyNumberFormat="1" applyFont="1" applyFill="1" applyBorder="1" applyAlignment="1" applyProtection="1">
      <alignment horizontal="center" vertical="center" shrinkToFit="1"/>
    </xf>
    <xf numFmtId="0" fontId="5" fillId="0" borderId="30" xfId="1" applyNumberFormat="1" applyFont="1" applyFill="1" applyBorder="1" applyAlignment="1" applyProtection="1">
      <alignment horizontal="center" vertical="center" shrinkToFit="1"/>
    </xf>
    <xf numFmtId="0" fontId="5" fillId="0" borderId="22" xfId="1" applyNumberFormat="1" applyFont="1" applyFill="1" applyBorder="1" applyAlignment="1" applyProtection="1">
      <alignment horizontal="center" vertical="center"/>
    </xf>
    <xf numFmtId="0" fontId="8" fillId="0" borderId="31" xfId="1" applyNumberFormat="1" applyFont="1" applyFill="1" applyBorder="1" applyAlignment="1" applyProtection="1">
      <alignment horizontal="center" vertical="center"/>
    </xf>
    <xf numFmtId="0" fontId="5" fillId="0" borderId="32" xfId="1" applyNumberFormat="1" applyFont="1" applyFill="1" applyBorder="1" applyAlignment="1" applyProtection="1">
      <alignment horizontal="center" vertical="center"/>
    </xf>
    <xf numFmtId="0" fontId="5" fillId="0" borderId="31" xfId="1" applyNumberFormat="1" applyFont="1" applyFill="1" applyBorder="1" applyAlignment="1" applyProtection="1">
      <alignment horizontal="center" vertical="center"/>
    </xf>
    <xf numFmtId="0" fontId="5" fillId="0" borderId="33" xfId="1" applyNumberFormat="1" applyFont="1" applyFill="1" applyBorder="1" applyAlignment="1" applyProtection="1">
      <alignment horizontal="center" vertical="center"/>
    </xf>
    <xf numFmtId="0" fontId="5" fillId="0" borderId="3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Border="1" applyAlignment="1" applyProtection="1">
      <alignment horizontal="center" vertical="center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176" fontId="0" fillId="0" borderId="45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horizontal="center" vertical="center"/>
    </xf>
    <xf numFmtId="0" fontId="5" fillId="0" borderId="47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0" fontId="19" fillId="0" borderId="0" xfId="1" applyNumberFormat="1" applyFont="1" applyAlignment="1" applyProtection="1">
      <alignment horizontal="left" vertical="center"/>
    </xf>
    <xf numFmtId="0" fontId="3" fillId="0" borderId="0" xfId="1" applyNumberFormat="1" applyFont="1" applyAlignment="1" applyProtection="1">
      <alignment horizontal="left" vertical="center"/>
    </xf>
    <xf numFmtId="0" fontId="5" fillId="2" borderId="8" xfId="1" applyNumberFormat="1" applyFont="1" applyFill="1" applyBorder="1" applyAlignment="1" applyProtection="1">
      <alignment horizontal="center" vertical="center"/>
    </xf>
    <xf numFmtId="0" fontId="5" fillId="2" borderId="10" xfId="1" applyNumberFormat="1" applyFont="1" applyFill="1" applyBorder="1" applyAlignment="1" applyProtection="1">
      <alignment horizontal="center" vertical="center"/>
    </xf>
    <xf numFmtId="0" fontId="5" fillId="2" borderId="50" xfId="1" applyNumberFormat="1" applyFont="1" applyFill="1" applyBorder="1" applyAlignment="1" applyProtection="1">
      <alignment horizontal="center" vertical="center"/>
    </xf>
    <xf numFmtId="0" fontId="8" fillId="2" borderId="13" xfId="1" applyNumberFormat="1" applyFont="1" applyFill="1" applyBorder="1" applyAlignment="1" applyProtection="1">
      <alignment horizontal="center" vertical="center"/>
    </xf>
    <xf numFmtId="0" fontId="8" fillId="0" borderId="51" xfId="1" applyNumberFormat="1" applyFont="1" applyFill="1" applyBorder="1" applyAlignment="1" applyProtection="1">
      <alignment horizontal="center" vertical="center"/>
    </xf>
    <xf numFmtId="0" fontId="5" fillId="0" borderId="52" xfId="1" applyNumberFormat="1" applyFont="1" applyFill="1" applyBorder="1" applyAlignment="1" applyProtection="1">
      <alignment horizontal="center" vertical="center"/>
    </xf>
    <xf numFmtId="0" fontId="5" fillId="2" borderId="9" xfId="1" applyNumberFormat="1" applyFont="1" applyFill="1" applyBorder="1" applyAlignment="1" applyProtection="1">
      <alignment horizontal="center" vertical="center"/>
    </xf>
    <xf numFmtId="0" fontId="5" fillId="2" borderId="15" xfId="1" applyNumberFormat="1" applyFont="1" applyFill="1" applyBorder="1" applyAlignment="1" applyProtection="1">
      <alignment horizontal="center" vertical="center"/>
    </xf>
    <xf numFmtId="0" fontId="5" fillId="0" borderId="50" xfId="1" applyNumberFormat="1" applyFont="1" applyFill="1" applyBorder="1" applyAlignment="1" applyProtection="1">
      <alignment horizontal="center" vertical="center"/>
    </xf>
    <xf numFmtId="0" fontId="5" fillId="2" borderId="12" xfId="1" applyNumberFormat="1" applyFont="1" applyFill="1" applyBorder="1" applyAlignment="1" applyProtection="1">
      <alignment horizontal="center" vertical="center"/>
    </xf>
    <xf numFmtId="0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NumberFormat="1" applyFont="1" applyFill="1" applyBorder="1" applyAlignment="1" applyProtection="1">
      <alignment horizontal="center" vertical="center"/>
    </xf>
    <xf numFmtId="0" fontId="5" fillId="0" borderId="51" xfId="1" applyNumberFormat="1" applyFont="1" applyFill="1" applyBorder="1" applyAlignment="1" applyProtection="1">
      <alignment horizontal="center" vertical="center"/>
      <protection locked="0"/>
    </xf>
    <xf numFmtId="0" fontId="5" fillId="0" borderId="53" xfId="1" applyNumberFormat="1" applyFont="1" applyFill="1" applyBorder="1" applyAlignment="1" applyProtection="1">
      <alignment horizontal="center" vertical="center"/>
    </xf>
    <xf numFmtId="0" fontId="5" fillId="0" borderId="54" xfId="1" applyNumberFormat="1" applyFont="1" applyFill="1" applyBorder="1" applyAlignment="1" applyProtection="1">
      <alignment horizontal="center" vertical="center"/>
    </xf>
    <xf numFmtId="0" fontId="5" fillId="2" borderId="54" xfId="1" applyNumberFormat="1" applyFont="1" applyFill="1" applyBorder="1" applyAlignment="1" applyProtection="1">
      <alignment horizontal="center" vertical="center"/>
    </xf>
    <xf numFmtId="0" fontId="5" fillId="2" borderId="23" xfId="1" applyNumberFormat="1" applyFont="1" applyFill="1" applyBorder="1" applyAlignment="1" applyProtection="1">
      <alignment horizontal="center" vertical="center"/>
    </xf>
    <xf numFmtId="0" fontId="5" fillId="0" borderId="55" xfId="1" applyNumberFormat="1" applyFont="1" applyFill="1" applyBorder="1" applyAlignment="1" applyProtection="1">
      <alignment horizontal="center" vertical="center"/>
    </xf>
    <xf numFmtId="0" fontId="5" fillId="0" borderId="56" xfId="1" applyNumberFormat="1" applyFont="1" applyFill="1" applyBorder="1" applyAlignment="1" applyProtection="1">
      <alignment horizontal="center" vertical="center"/>
    </xf>
    <xf numFmtId="0" fontId="5" fillId="2" borderId="56" xfId="1" applyNumberFormat="1" applyFont="1" applyFill="1" applyBorder="1" applyAlignment="1" applyProtection="1">
      <alignment horizontal="center" vertical="center"/>
    </xf>
    <xf numFmtId="0" fontId="8" fillId="2" borderId="31" xfId="1" applyNumberFormat="1" applyFont="1" applyFill="1" applyBorder="1" applyAlignment="1" applyProtection="1">
      <alignment horizontal="center" vertical="center"/>
    </xf>
    <xf numFmtId="0" fontId="5" fillId="2" borderId="57" xfId="1" applyNumberFormat="1" applyFont="1" applyFill="1" applyBorder="1" applyAlignment="1" applyProtection="1">
      <alignment horizontal="center" vertical="center"/>
    </xf>
    <xf numFmtId="0" fontId="5" fillId="2" borderId="14" xfId="1" applyNumberFormat="1" applyFont="1" applyFill="1" applyBorder="1" applyAlignment="1" applyProtection="1">
      <alignment horizontal="center" vertical="center"/>
    </xf>
    <xf numFmtId="0" fontId="5" fillId="2" borderId="19" xfId="1" applyNumberFormat="1" applyFont="1" applyFill="1" applyBorder="1" applyAlignment="1" applyProtection="1">
      <alignment horizontal="center" vertical="center"/>
    </xf>
    <xf numFmtId="0" fontId="5" fillId="2" borderId="58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Border="1" applyAlignment="1" applyProtection="1">
      <alignment horizontal="center" vertical="center"/>
    </xf>
    <xf numFmtId="0" fontId="5" fillId="0" borderId="59" xfId="1" applyNumberFormat="1" applyFont="1" applyFill="1" applyBorder="1" applyAlignment="1" applyProtection="1">
      <alignment horizontal="center" vertical="center" wrapText="1"/>
    </xf>
    <xf numFmtId="0" fontId="20" fillId="0" borderId="0" xfId="1" applyNumberFormat="1" applyFont="1" applyAlignment="1" applyProtection="1">
      <alignment horizontal="left" vertical="center"/>
    </xf>
    <xf numFmtId="0" fontId="5" fillId="2" borderId="60" xfId="1" applyNumberFormat="1" applyFont="1" applyFill="1" applyBorder="1" applyAlignment="1" applyProtection="1">
      <alignment horizontal="center" vertical="center"/>
    </xf>
    <xf numFmtId="0" fontId="5" fillId="2" borderId="36" xfId="1" applyNumberFormat="1" applyFont="1" applyFill="1" applyBorder="1" applyAlignment="1" applyProtection="1">
      <alignment horizontal="center" vertical="center"/>
    </xf>
    <xf numFmtId="0" fontId="5" fillId="2" borderId="37" xfId="1" applyNumberFormat="1" applyFont="1" applyFill="1" applyBorder="1" applyAlignment="1" applyProtection="1">
      <alignment horizontal="center" vertical="center"/>
    </xf>
    <xf numFmtId="0" fontId="5" fillId="0" borderId="61" xfId="1" applyNumberFormat="1" applyFont="1" applyFill="1" applyBorder="1" applyAlignment="1" applyProtection="1">
      <alignment horizontal="center" vertical="center"/>
    </xf>
    <xf numFmtId="0" fontId="5" fillId="0" borderId="62" xfId="1" applyNumberFormat="1" applyFont="1" applyFill="1" applyBorder="1" applyAlignment="1" applyProtection="1">
      <alignment horizontal="center" vertical="center"/>
    </xf>
    <xf numFmtId="0" fontId="5" fillId="0" borderId="63" xfId="1" applyNumberFormat="1" applyFont="1" applyFill="1" applyBorder="1" applyAlignment="1" applyProtection="1">
      <alignment horizontal="center" vertical="center"/>
    </xf>
    <xf numFmtId="0" fontId="5" fillId="2" borderId="64" xfId="1" applyNumberFormat="1" applyFont="1" applyFill="1" applyBorder="1" applyAlignment="1" applyProtection="1">
      <alignment horizontal="center" vertical="center"/>
    </xf>
    <xf numFmtId="0" fontId="5" fillId="2" borderId="39" xfId="1" applyNumberFormat="1" applyFont="1" applyFill="1" applyBorder="1" applyAlignment="1" applyProtection="1">
      <alignment horizontal="center" vertical="center"/>
    </xf>
    <xf numFmtId="0" fontId="5" fillId="2" borderId="41" xfId="1" applyNumberFormat="1" applyFont="1" applyFill="1" applyBorder="1" applyAlignment="1" applyProtection="1">
      <alignment horizontal="center" vertical="center"/>
    </xf>
    <xf numFmtId="0" fontId="8" fillId="2" borderId="42" xfId="1" applyNumberFormat="1" applyFont="1" applyFill="1" applyBorder="1" applyAlignment="1" applyProtection="1">
      <alignment horizontal="center" vertical="center"/>
    </xf>
    <xf numFmtId="0" fontId="5" fillId="2" borderId="44" xfId="1" applyNumberFormat="1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5" fillId="0" borderId="67" xfId="1" applyNumberFormat="1" applyFont="1" applyFill="1" applyBorder="1" applyAlignment="1" applyProtection="1">
      <alignment horizontal="center" vertical="center" shrinkToFit="1"/>
    </xf>
    <xf numFmtId="0" fontId="5" fillId="0" borderId="68" xfId="1" applyNumberFormat="1" applyFont="1" applyFill="1" applyBorder="1" applyAlignment="1" applyProtection="1">
      <alignment horizontal="center" vertical="center" shrinkToFit="1"/>
    </xf>
    <xf numFmtId="0" fontId="5" fillId="0" borderId="69" xfId="1" applyNumberFormat="1" applyFont="1" applyFill="1" applyBorder="1" applyAlignment="1" applyProtection="1">
      <alignment horizontal="center" vertical="center" shrinkToFit="1"/>
    </xf>
    <xf numFmtId="0" fontId="5" fillId="0" borderId="70" xfId="1" applyNumberFormat="1" applyFont="1" applyFill="1" applyBorder="1" applyAlignment="1" applyProtection="1">
      <alignment horizontal="center" vertical="center" shrinkToFit="1"/>
    </xf>
    <xf numFmtId="0" fontId="5" fillId="0" borderId="36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70" xfId="1" applyNumberFormat="1" applyFont="1" applyBorder="1" applyAlignment="1" applyProtection="1">
      <alignment horizontal="center" vertical="center" shrinkToFit="1"/>
    </xf>
    <xf numFmtId="0" fontId="5" fillId="0" borderId="42" xfId="1" applyNumberFormat="1" applyFont="1" applyBorder="1" applyAlignment="1" applyProtection="1">
      <alignment horizontal="center" vertical="center" shrinkToFit="1"/>
    </xf>
    <xf numFmtId="0" fontId="5" fillId="0" borderId="67" xfId="1" applyNumberFormat="1" applyFont="1" applyBorder="1" applyAlignment="1" applyProtection="1">
      <alignment horizontal="center" vertical="center" shrinkToFit="1"/>
    </xf>
    <xf numFmtId="0" fontId="5" fillId="0" borderId="68" xfId="1" applyNumberFormat="1" applyFont="1" applyBorder="1" applyAlignment="1" applyProtection="1">
      <alignment horizontal="center" vertical="center" shrinkToFit="1"/>
    </xf>
    <xf numFmtId="0" fontId="5" fillId="0" borderId="69" xfId="1" applyNumberFormat="1" applyFont="1" applyBorder="1" applyAlignment="1" applyProtection="1">
      <alignment horizontal="center" vertical="center" shrinkToFit="1"/>
    </xf>
    <xf numFmtId="0" fontId="5" fillId="2" borderId="69" xfId="1" applyNumberFormat="1" applyFont="1" applyFill="1" applyBorder="1" applyAlignment="1" applyProtection="1">
      <alignment horizontal="center" vertical="center" shrinkToFit="1"/>
    </xf>
    <xf numFmtId="0" fontId="5" fillId="2" borderId="70" xfId="1" applyNumberFormat="1" applyFont="1" applyFill="1" applyBorder="1" applyAlignment="1" applyProtection="1">
      <alignment horizontal="center" vertical="center" shrinkToFit="1"/>
    </xf>
    <xf numFmtId="0" fontId="5" fillId="2" borderId="67" xfId="1" applyNumberFormat="1" applyFont="1" applyFill="1" applyBorder="1" applyAlignment="1" applyProtection="1">
      <alignment horizontal="center" vertical="center" shrinkToFit="1"/>
    </xf>
    <xf numFmtId="0" fontId="5" fillId="2" borderId="68" xfId="1" applyNumberFormat="1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4" fillId="0" borderId="0" xfId="0" applyFont="1" applyFill="1" applyBorder="1" applyAlignment="1">
      <alignment horizontal="right" vertical="center" wrapText="1"/>
    </xf>
    <xf numFmtId="0" fontId="19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178" fontId="2" fillId="0" borderId="85" xfId="0" applyNumberFormat="1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178" fontId="2" fillId="0" borderId="91" xfId="0" applyNumberFormat="1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5" fillId="0" borderId="46" xfId="1" applyNumberFormat="1" applyFont="1" applyBorder="1" applyAlignment="1" applyProtection="1">
      <alignment horizontal="center" vertical="center" shrinkToFit="1"/>
    </xf>
    <xf numFmtId="0" fontId="5" fillId="0" borderId="45" xfId="1" applyNumberFormat="1" applyFont="1" applyBorder="1" applyAlignment="1" applyProtection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</xf>
    <xf numFmtId="0" fontId="5" fillId="2" borderId="46" xfId="1" applyNumberFormat="1" applyFont="1" applyFill="1" applyBorder="1" applyAlignment="1" applyProtection="1">
      <alignment horizontal="center" vertical="center" shrinkToFit="1"/>
    </xf>
    <xf numFmtId="0" fontId="5" fillId="2" borderId="45" xfId="1" applyNumberFormat="1" applyFont="1" applyFill="1" applyBorder="1" applyAlignment="1" applyProtection="1">
      <alignment horizontal="center" vertical="center" shrinkToFit="1"/>
    </xf>
    <xf numFmtId="0" fontId="5" fillId="2" borderId="2" xfId="1" applyNumberFormat="1" applyFont="1" applyFill="1" applyBorder="1" applyAlignment="1" applyProtection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177" fontId="5" fillId="0" borderId="45" xfId="1" applyNumberFormat="1" applyFont="1" applyBorder="1" applyAlignment="1" applyProtection="1">
      <alignment horizontal="center" vertical="center" shrinkToFit="1"/>
    </xf>
    <xf numFmtId="177" fontId="9" fillId="0" borderId="45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5" fillId="0" borderId="25" xfId="1" applyNumberFormat="1" applyFont="1" applyBorder="1" applyAlignment="1" applyProtection="1">
      <alignment horizontal="center" vertical="center"/>
    </xf>
    <xf numFmtId="0" fontId="26" fillId="0" borderId="3" xfId="0" applyFont="1" applyBorder="1" applyAlignment="1">
      <alignment horizontal="center" vertical="center" shrinkToFit="1"/>
    </xf>
    <xf numFmtId="177" fontId="0" fillId="0" borderId="45" xfId="0" applyNumberFormat="1" applyFill="1" applyBorder="1" applyAlignment="1">
      <alignment horizontal="center" vertical="center" shrinkToFit="1"/>
    </xf>
    <xf numFmtId="177" fontId="0" fillId="0" borderId="83" xfId="0" applyNumberFormat="1" applyFill="1" applyBorder="1" applyAlignment="1">
      <alignment horizontal="center" vertical="center" shrinkToFit="1"/>
    </xf>
    <xf numFmtId="176" fontId="0" fillId="0" borderId="46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177" fontId="0" fillId="0" borderId="2" xfId="0" quotePrefix="1" applyNumberFormat="1" applyFont="1" applyFill="1" applyBorder="1" applyAlignment="1">
      <alignment horizontal="center" vertical="center"/>
    </xf>
    <xf numFmtId="0" fontId="5" fillId="0" borderId="94" xfId="1" applyNumberFormat="1" applyFont="1" applyFill="1" applyBorder="1" applyAlignment="1" applyProtection="1">
      <alignment horizontal="center" vertical="center" shrinkToFit="1"/>
    </xf>
    <xf numFmtId="0" fontId="5" fillId="2" borderId="94" xfId="1" applyNumberFormat="1" applyFont="1" applyFill="1" applyBorder="1" applyAlignment="1" applyProtection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</xf>
    <xf numFmtId="0" fontId="32" fillId="0" borderId="65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93" xfId="0" applyFont="1" applyFill="1" applyBorder="1" applyAlignment="1">
      <alignment horizontal="center" vertical="center" shrinkToFit="1"/>
    </xf>
    <xf numFmtId="0" fontId="32" fillId="0" borderId="66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107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9" fillId="0" borderId="84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wrapText="1" shrinkToFit="1"/>
    </xf>
    <xf numFmtId="0" fontId="9" fillId="0" borderId="108" xfId="0" applyFont="1" applyFill="1" applyBorder="1" applyAlignment="1">
      <alignment horizontal="center" vertical="center" shrinkToFit="1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106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9" fillId="0" borderId="90" xfId="0" applyFont="1" applyFill="1" applyBorder="1" applyAlignment="1">
      <alignment horizontal="center" vertical="center" shrinkToFit="1"/>
    </xf>
    <xf numFmtId="0" fontId="0" fillId="0" borderId="109" xfId="0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wrapText="1" shrinkToFit="1"/>
    </xf>
    <xf numFmtId="0" fontId="29" fillId="0" borderId="127" xfId="1" applyNumberFormat="1" applyFont="1" applyFill="1" applyBorder="1" applyAlignment="1" applyProtection="1">
      <alignment horizontal="center" vertical="center"/>
    </xf>
    <xf numFmtId="0" fontId="29" fillId="0" borderId="128" xfId="1" applyNumberFormat="1" applyFont="1" applyFill="1" applyBorder="1" applyAlignment="1" applyProtection="1">
      <alignment horizontal="center" vertical="center"/>
    </xf>
    <xf numFmtId="0" fontId="29" fillId="0" borderId="129" xfId="1" applyNumberFormat="1" applyFont="1" applyFill="1" applyBorder="1" applyAlignment="1" applyProtection="1">
      <alignment horizontal="center" vertical="center"/>
    </xf>
    <xf numFmtId="0" fontId="29" fillId="0" borderId="130" xfId="1" applyNumberFormat="1" applyFont="1" applyFill="1" applyBorder="1" applyAlignment="1" applyProtection="1">
      <alignment horizontal="center" vertical="center"/>
    </xf>
    <xf numFmtId="0" fontId="29" fillId="0" borderId="131" xfId="1" applyNumberFormat="1" applyFont="1" applyFill="1" applyBorder="1" applyAlignment="1" applyProtection="1">
      <alignment horizontal="center" vertical="center"/>
    </xf>
    <xf numFmtId="0" fontId="29" fillId="0" borderId="132" xfId="1" applyNumberFormat="1" applyFont="1" applyFill="1" applyBorder="1" applyAlignment="1" applyProtection="1">
      <alignment horizontal="center" vertical="center"/>
    </xf>
    <xf numFmtId="0" fontId="30" fillId="0" borderId="127" xfId="1" applyNumberFormat="1" applyFont="1" applyFill="1" applyBorder="1" applyAlignment="1" applyProtection="1">
      <alignment horizontal="center" vertical="center"/>
    </xf>
    <xf numFmtId="0" fontId="30" fillId="0" borderId="128" xfId="1" applyNumberFormat="1" applyFont="1" applyFill="1" applyBorder="1" applyAlignment="1" applyProtection="1">
      <alignment horizontal="center" vertical="center"/>
    </xf>
    <xf numFmtId="0" fontId="30" fillId="0" borderId="129" xfId="1" applyNumberFormat="1" applyFont="1" applyFill="1" applyBorder="1" applyAlignment="1" applyProtection="1">
      <alignment horizontal="center" vertical="center"/>
    </xf>
    <xf numFmtId="0" fontId="30" fillId="0" borderId="130" xfId="1" applyNumberFormat="1" applyFont="1" applyFill="1" applyBorder="1" applyAlignment="1" applyProtection="1">
      <alignment horizontal="center" vertical="center"/>
    </xf>
    <xf numFmtId="0" fontId="30" fillId="0" borderId="131" xfId="1" applyNumberFormat="1" applyFont="1" applyFill="1" applyBorder="1" applyAlignment="1" applyProtection="1">
      <alignment horizontal="center" vertical="center"/>
    </xf>
    <xf numFmtId="0" fontId="30" fillId="0" borderId="132" xfId="1" applyNumberFormat="1" applyFont="1" applyFill="1" applyBorder="1" applyAlignment="1" applyProtection="1">
      <alignment horizontal="center" vertical="center"/>
    </xf>
    <xf numFmtId="0" fontId="5" fillId="0" borderId="106" xfId="1" applyNumberFormat="1" applyFont="1" applyBorder="1" applyAlignment="1" applyProtection="1">
      <alignment horizontal="center" vertical="center"/>
    </xf>
    <xf numFmtId="0" fontId="5" fillId="0" borderId="47" xfId="1" applyNumberFormat="1" applyFont="1" applyBorder="1" applyAlignment="1" applyProtection="1">
      <alignment horizontal="center" vertical="center"/>
    </xf>
    <xf numFmtId="0" fontId="5" fillId="0" borderId="26" xfId="1" applyNumberFormat="1" applyFont="1" applyBorder="1" applyAlignment="1" applyProtection="1">
      <alignment horizontal="center" vertical="center"/>
    </xf>
    <xf numFmtId="0" fontId="5" fillId="0" borderId="5" xfId="1" applyNumberFormat="1" applyFont="1" applyBorder="1" applyAlignment="1" applyProtection="1">
      <alignment horizontal="center" vertical="center"/>
    </xf>
    <xf numFmtId="0" fontId="23" fillId="0" borderId="109" xfId="1" applyNumberFormat="1" applyFont="1" applyBorder="1" applyAlignment="1" applyProtection="1">
      <alignment horizontal="center" vertical="center" wrapText="1"/>
    </xf>
    <xf numFmtId="0" fontId="23" fillId="0" borderId="3" xfId="1" applyNumberFormat="1" applyFont="1" applyBorder="1" applyAlignment="1" applyProtection="1">
      <alignment horizontal="center" vertical="center" wrapText="1"/>
    </xf>
    <xf numFmtId="0" fontId="5" fillId="0" borderId="126" xfId="1" applyNumberFormat="1" applyFont="1" applyBorder="1" applyAlignment="1" applyProtection="1">
      <alignment horizontal="center" vertical="center"/>
    </xf>
    <xf numFmtId="0" fontId="5" fillId="0" borderId="125" xfId="1" applyNumberFormat="1" applyFont="1" applyBorder="1" applyAlignment="1" applyProtection="1">
      <alignment horizontal="center" vertical="center"/>
    </xf>
    <xf numFmtId="0" fontId="5" fillId="0" borderId="126" xfId="1" applyNumberFormat="1" applyFont="1" applyFill="1" applyBorder="1" applyAlignment="1" applyProtection="1">
      <alignment horizontal="center" vertical="center" shrinkToFit="1"/>
    </xf>
    <xf numFmtId="0" fontId="5" fillId="0" borderId="67" xfId="1" applyNumberFormat="1" applyFont="1" applyFill="1" applyBorder="1" applyAlignment="1" applyProtection="1">
      <alignment horizontal="center" vertical="center" shrinkToFit="1"/>
    </xf>
    <xf numFmtId="0" fontId="5" fillId="0" borderId="122" xfId="1" applyNumberFormat="1" applyFont="1" applyFill="1" applyBorder="1" applyAlignment="1" applyProtection="1">
      <alignment horizontal="center" vertical="center" shrinkToFit="1"/>
    </xf>
    <xf numFmtId="0" fontId="5" fillId="0" borderId="68" xfId="1" applyNumberFormat="1" applyFont="1" applyFill="1" applyBorder="1" applyAlignment="1" applyProtection="1">
      <alignment horizontal="center" vertical="center" shrinkToFit="1"/>
    </xf>
    <xf numFmtId="0" fontId="5" fillId="0" borderId="124" xfId="1" applyNumberFormat="1" applyFont="1" applyFill="1" applyBorder="1" applyAlignment="1" applyProtection="1">
      <alignment horizontal="center" vertical="center" shrinkToFit="1"/>
    </xf>
    <xf numFmtId="0" fontId="5" fillId="0" borderId="70" xfId="1" applyNumberFormat="1" applyFont="1" applyFill="1" applyBorder="1" applyAlignment="1" applyProtection="1">
      <alignment horizontal="center" vertical="center" shrinkToFit="1"/>
    </xf>
    <xf numFmtId="0" fontId="5" fillId="0" borderId="116" xfId="1" applyNumberFormat="1" applyFont="1" applyFill="1" applyBorder="1" applyAlignment="1" applyProtection="1">
      <alignment horizontal="center" vertical="center" shrinkToFit="1"/>
    </xf>
    <xf numFmtId="0" fontId="5" fillId="0" borderId="115" xfId="1" applyNumberFormat="1" applyFont="1" applyFill="1" applyBorder="1" applyAlignment="1" applyProtection="1">
      <alignment horizontal="center" vertical="center" shrinkToFit="1"/>
    </xf>
    <xf numFmtId="0" fontId="5" fillId="0" borderId="115" xfId="1" applyNumberFormat="1" applyFont="1" applyBorder="1" applyAlignment="1" applyProtection="1">
      <alignment horizontal="center" vertical="center"/>
    </xf>
    <xf numFmtId="0" fontId="5" fillId="0" borderId="116" xfId="1" applyNumberFormat="1" applyFont="1" applyBorder="1" applyAlignment="1" applyProtection="1">
      <alignment horizontal="center" vertical="center"/>
    </xf>
    <xf numFmtId="0" fontId="5" fillId="0" borderId="69" xfId="1" applyNumberFormat="1" applyFont="1" applyFill="1" applyBorder="1" applyAlignment="1" applyProtection="1">
      <alignment horizontal="center" vertical="center" shrinkToFit="1"/>
    </xf>
    <xf numFmtId="0" fontId="5" fillId="0" borderId="117" xfId="1" applyNumberFormat="1" applyFont="1" applyFill="1" applyBorder="1" applyAlignment="1" applyProtection="1">
      <alignment horizontal="center" vertical="center" shrinkToFit="1"/>
    </xf>
    <xf numFmtId="0" fontId="5" fillId="0" borderId="122" xfId="1" applyNumberFormat="1" applyFont="1" applyBorder="1" applyAlignment="1" applyProtection="1">
      <alignment horizontal="center" vertical="center"/>
    </xf>
    <xf numFmtId="0" fontId="5" fillId="0" borderId="124" xfId="1" applyNumberFormat="1" applyFont="1" applyBorder="1" applyAlignment="1" applyProtection="1">
      <alignment horizontal="center" vertical="center"/>
    </xf>
    <xf numFmtId="0" fontId="5" fillId="0" borderId="123" xfId="1" applyNumberFormat="1" applyFont="1" applyFill="1" applyBorder="1" applyAlignment="1" applyProtection="1">
      <alignment horizontal="center" vertical="center" shrinkToFit="1"/>
    </xf>
    <xf numFmtId="0" fontId="5" fillId="0" borderId="118" xfId="1" applyNumberFormat="1" applyFont="1" applyFill="1" applyBorder="1" applyAlignment="1" applyProtection="1">
      <alignment horizontal="center" vertical="center" shrinkToFit="1"/>
    </xf>
    <xf numFmtId="0" fontId="5" fillId="0" borderId="120" xfId="1" applyNumberFormat="1" applyFont="1" applyFill="1" applyBorder="1" applyAlignment="1" applyProtection="1">
      <alignment horizontal="center" vertical="center" shrinkToFit="1"/>
    </xf>
    <xf numFmtId="0" fontId="5" fillId="0" borderId="121" xfId="1" applyNumberFormat="1" applyFont="1" applyFill="1" applyBorder="1" applyAlignment="1" applyProtection="1">
      <alignment horizontal="center" vertical="center" shrinkToFit="1"/>
    </xf>
    <xf numFmtId="0" fontId="5" fillId="0" borderId="125" xfId="1" applyNumberFormat="1" applyFont="1" applyFill="1" applyBorder="1" applyAlignment="1" applyProtection="1">
      <alignment horizontal="center" vertical="center" shrinkToFit="1"/>
    </xf>
    <xf numFmtId="0" fontId="23" fillId="0" borderId="90" xfId="1" applyNumberFormat="1" applyFont="1" applyBorder="1" applyAlignment="1" applyProtection="1">
      <alignment horizontal="center" vertical="center" wrapText="1"/>
    </xf>
    <xf numFmtId="0" fontId="5" fillId="0" borderId="118" xfId="1" applyNumberFormat="1" applyFont="1" applyBorder="1" applyAlignment="1" applyProtection="1">
      <alignment horizontal="center" vertical="center"/>
    </xf>
    <xf numFmtId="0" fontId="5" fillId="0" borderId="117" xfId="1" applyNumberFormat="1" applyFont="1" applyBorder="1" applyAlignment="1" applyProtection="1">
      <alignment horizontal="center" vertical="center"/>
    </xf>
    <xf numFmtId="0" fontId="5" fillId="0" borderId="119" xfId="1" applyNumberFormat="1" applyFont="1" applyFill="1" applyBorder="1" applyAlignment="1" applyProtection="1">
      <alignment horizontal="center" vertical="center" shrinkToFit="1"/>
    </xf>
    <xf numFmtId="0" fontId="5" fillId="0" borderId="36" xfId="1" applyNumberFormat="1" applyFont="1" applyFill="1" applyBorder="1" applyAlignment="1" applyProtection="1">
      <alignment horizontal="center" vertical="center" shrinkToFit="1"/>
    </xf>
    <xf numFmtId="0" fontId="5" fillId="0" borderId="38" xfId="1" applyNumberFormat="1" applyFont="1" applyFill="1" applyBorder="1" applyAlignment="1" applyProtection="1">
      <alignment horizontal="center" vertical="center" shrinkToFit="1"/>
    </xf>
    <xf numFmtId="0" fontId="5" fillId="0" borderId="0" xfId="1" applyNumberFormat="1" applyFont="1" applyFill="1" applyBorder="1" applyAlignment="1" applyProtection="1">
      <alignment horizontal="center" vertical="center" shrinkToFit="1"/>
    </xf>
    <xf numFmtId="0" fontId="5" fillId="0" borderId="115" xfId="1" applyNumberFormat="1" applyFont="1" applyBorder="1" applyAlignment="1" applyProtection="1">
      <alignment horizontal="center" vertical="center" shrinkToFit="1"/>
    </xf>
    <xf numFmtId="0" fontId="5" fillId="0" borderId="70" xfId="1" applyNumberFormat="1" applyFont="1" applyBorder="1" applyAlignment="1" applyProtection="1">
      <alignment horizontal="center" vertical="center" shrinkToFit="1"/>
    </xf>
    <xf numFmtId="0" fontId="5" fillId="0" borderId="66" xfId="1" applyNumberFormat="1" applyFont="1" applyFill="1" applyBorder="1" applyAlignment="1" applyProtection="1">
      <alignment horizontal="center" vertical="center" shrinkToFit="1"/>
    </xf>
    <xf numFmtId="0" fontId="5" fillId="0" borderId="65" xfId="1" applyNumberFormat="1" applyFont="1" applyFill="1" applyBorder="1" applyAlignment="1" applyProtection="1">
      <alignment horizontal="center" vertical="center" shrinkToFit="1"/>
    </xf>
    <xf numFmtId="0" fontId="5" fillId="0" borderId="35" xfId="1" applyNumberFormat="1" applyFont="1" applyFill="1" applyBorder="1" applyAlignment="1" applyProtection="1">
      <alignment horizontal="center" vertical="center" shrinkToFit="1"/>
    </xf>
    <xf numFmtId="0" fontId="5" fillId="0" borderId="42" xfId="1" applyNumberFormat="1" applyFont="1" applyBorder="1" applyAlignment="1" applyProtection="1">
      <alignment horizontal="center" vertical="center" shrinkToFit="1"/>
    </xf>
    <xf numFmtId="0" fontId="5" fillId="0" borderId="44" xfId="1" applyNumberFormat="1" applyFont="1" applyBorder="1" applyAlignment="1" applyProtection="1">
      <alignment horizontal="center" vertical="center" shrinkToFit="1"/>
    </xf>
    <xf numFmtId="0" fontId="5" fillId="0" borderId="67" xfId="1" applyNumberFormat="1" applyFont="1" applyBorder="1" applyAlignment="1" applyProtection="1">
      <alignment horizontal="center" vertical="center" shrinkToFit="1"/>
    </xf>
    <xf numFmtId="0" fontId="5" fillId="0" borderId="125" xfId="1" applyNumberFormat="1" applyFont="1" applyBorder="1" applyAlignment="1" applyProtection="1">
      <alignment horizontal="center" vertical="center" shrinkToFit="1"/>
    </xf>
    <xf numFmtId="0" fontId="5" fillId="0" borderId="126" xfId="1" applyNumberFormat="1" applyFont="1" applyBorder="1" applyAlignment="1" applyProtection="1">
      <alignment horizontal="center" vertical="center" shrinkToFit="1"/>
    </xf>
    <xf numFmtId="0" fontId="5" fillId="0" borderId="121" xfId="1" applyNumberFormat="1" applyFont="1" applyBorder="1" applyAlignment="1" applyProtection="1">
      <alignment horizontal="center" vertical="center" shrinkToFit="1"/>
    </xf>
    <xf numFmtId="0" fontId="5" fillId="0" borderId="116" xfId="1" applyNumberFormat="1" applyFont="1" applyBorder="1" applyAlignment="1" applyProtection="1">
      <alignment horizontal="center" vertical="center" shrinkToFit="1"/>
    </xf>
    <xf numFmtId="0" fontId="5" fillId="0" borderId="68" xfId="1" applyNumberFormat="1" applyFont="1" applyBorder="1" applyAlignment="1" applyProtection="1">
      <alignment horizontal="center" vertical="center" shrinkToFit="1"/>
    </xf>
    <xf numFmtId="0" fontId="5" fillId="0" borderId="124" xfId="1" applyNumberFormat="1" applyFont="1" applyBorder="1" applyAlignment="1" applyProtection="1">
      <alignment horizontal="center" vertical="center" shrinkToFit="1"/>
    </xf>
    <xf numFmtId="0" fontId="5" fillId="0" borderId="69" xfId="1" applyNumberFormat="1" applyFont="1" applyBorder="1" applyAlignment="1" applyProtection="1">
      <alignment horizontal="center" vertical="center" shrinkToFit="1"/>
    </xf>
    <xf numFmtId="0" fontId="5" fillId="0" borderId="117" xfId="1" applyNumberFormat="1" applyFont="1" applyBorder="1" applyAlignment="1" applyProtection="1">
      <alignment horizontal="center" vertical="center" shrinkToFit="1"/>
    </xf>
    <xf numFmtId="0" fontId="5" fillId="0" borderId="118" xfId="1" applyNumberFormat="1" applyFont="1" applyBorder="1" applyAlignment="1" applyProtection="1">
      <alignment horizontal="center" vertical="center" shrinkToFit="1"/>
    </xf>
    <xf numFmtId="0" fontId="5" fillId="0" borderId="20" xfId="1" applyNumberFormat="1" applyFont="1" applyBorder="1" applyAlignment="1" applyProtection="1">
      <alignment horizontal="center" vertical="center" shrinkToFit="1"/>
    </xf>
    <xf numFmtId="0" fontId="5" fillId="0" borderId="122" xfId="1" applyNumberFormat="1" applyFont="1" applyBorder="1" applyAlignment="1" applyProtection="1">
      <alignment horizontal="center" vertical="center" shrinkToFit="1"/>
    </xf>
    <xf numFmtId="0" fontId="5" fillId="0" borderId="119" xfId="1" applyNumberFormat="1" applyFont="1" applyBorder="1" applyAlignment="1" applyProtection="1">
      <alignment horizontal="center" vertical="center" shrinkToFit="1"/>
    </xf>
    <xf numFmtId="0" fontId="5" fillId="0" borderId="120" xfId="1" applyNumberFormat="1" applyFont="1" applyBorder="1" applyAlignment="1" applyProtection="1">
      <alignment horizontal="center" vertical="center" shrinkToFit="1"/>
    </xf>
    <xf numFmtId="0" fontId="5" fillId="0" borderId="123" xfId="1" applyNumberFormat="1" applyFont="1" applyBorder="1" applyAlignment="1" applyProtection="1">
      <alignment horizontal="center" vertical="center" shrinkToFit="1"/>
    </xf>
    <xf numFmtId="0" fontId="5" fillId="2" borderId="69" xfId="1" applyNumberFormat="1" applyFont="1" applyFill="1" applyBorder="1" applyAlignment="1" applyProtection="1">
      <alignment horizontal="center" vertical="center" shrinkToFit="1"/>
    </xf>
    <xf numFmtId="0" fontId="5" fillId="2" borderId="120" xfId="1" applyNumberFormat="1" applyFont="1" applyFill="1" applyBorder="1" applyAlignment="1" applyProtection="1">
      <alignment horizontal="center" vertical="center" shrinkToFit="1"/>
    </xf>
    <xf numFmtId="0" fontId="8" fillId="0" borderId="0" xfId="1" applyNumberFormat="1" applyFont="1" applyAlignment="1" applyProtection="1">
      <alignment horizontal="center" vertical="center" shrinkToFit="1"/>
    </xf>
    <xf numFmtId="0" fontId="5" fillId="2" borderId="118" xfId="1" applyNumberFormat="1" applyFont="1" applyFill="1" applyBorder="1" applyAlignment="1" applyProtection="1">
      <alignment horizontal="center" vertical="center" shrinkToFit="1"/>
    </xf>
    <xf numFmtId="0" fontId="5" fillId="2" borderId="70" xfId="1" applyNumberFormat="1" applyFont="1" applyFill="1" applyBorder="1" applyAlignment="1" applyProtection="1">
      <alignment horizontal="center" vertical="center" shrinkToFit="1"/>
    </xf>
    <xf numFmtId="0" fontId="5" fillId="2" borderId="119" xfId="1" applyNumberFormat="1" applyFont="1" applyFill="1" applyBorder="1" applyAlignment="1" applyProtection="1">
      <alignment horizontal="center" vertical="center" shrinkToFit="1"/>
    </xf>
    <xf numFmtId="0" fontId="5" fillId="2" borderId="115" xfId="1" applyNumberFormat="1" applyFont="1" applyFill="1" applyBorder="1" applyAlignment="1" applyProtection="1">
      <alignment horizontal="center" vertical="center" shrinkToFit="1"/>
    </xf>
    <xf numFmtId="0" fontId="16" fillId="0" borderId="114" xfId="1" applyNumberFormat="1" applyFont="1" applyFill="1" applyBorder="1" applyAlignment="1" applyProtection="1">
      <alignment horizontal="center" vertical="center"/>
    </xf>
    <xf numFmtId="0" fontId="16" fillId="0" borderId="88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01" xfId="1" applyNumberFormat="1" applyFont="1" applyFill="1" applyBorder="1" applyAlignment="1" applyProtection="1">
      <alignment horizontal="center" vertical="center"/>
    </xf>
    <xf numFmtId="0" fontId="5" fillId="0" borderId="84" xfId="1" applyNumberFormat="1" applyFont="1" applyFill="1" applyBorder="1" applyAlignment="1" applyProtection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shrinkToFit="1"/>
    </xf>
    <xf numFmtId="0" fontId="5" fillId="0" borderId="83" xfId="0" applyNumberFormat="1" applyFont="1" applyFill="1" applyBorder="1" applyAlignment="1">
      <alignment horizontal="center" vertical="center" shrinkToFit="1"/>
    </xf>
    <xf numFmtId="0" fontId="5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1" applyNumberFormat="1" applyFont="1" applyFill="1" applyBorder="1" applyAlignment="1" applyProtection="1">
      <alignment horizontal="center" vertical="center"/>
    </xf>
    <xf numFmtId="0" fontId="5" fillId="0" borderId="41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5" fillId="0" borderId="99" xfId="1" applyNumberFormat="1" applyFont="1" applyFill="1" applyBorder="1" applyAlignment="1" applyProtection="1">
      <alignment horizontal="center" vertical="center"/>
    </xf>
    <xf numFmtId="0" fontId="5" fillId="0" borderId="86" xfId="1" applyNumberFormat="1" applyFont="1" applyFill="1" applyBorder="1" applyAlignment="1" applyProtection="1">
      <alignment horizontal="center" vertical="center"/>
    </xf>
    <xf numFmtId="0" fontId="5" fillId="0" borderId="95" xfId="0" applyNumberFormat="1" applyFont="1" applyFill="1" applyBorder="1" applyAlignment="1">
      <alignment horizontal="center" vertical="center" shrinkToFit="1"/>
    </xf>
    <xf numFmtId="0" fontId="5" fillId="0" borderId="65" xfId="1" applyNumberFormat="1" applyFont="1" applyFill="1" applyBorder="1" applyAlignment="1" applyProtection="1">
      <alignment horizontal="center" vertical="center"/>
    </xf>
    <xf numFmtId="0" fontId="5" fillId="0" borderId="113" xfId="1" applyNumberFormat="1" applyFont="1" applyFill="1" applyBorder="1" applyAlignment="1" applyProtection="1">
      <alignment horizontal="center" vertical="center"/>
    </xf>
    <xf numFmtId="0" fontId="14" fillId="0" borderId="97" xfId="1" applyNumberFormat="1" applyFont="1" applyFill="1" applyBorder="1" applyAlignment="1" applyProtection="1">
      <alignment horizontal="right" vertical="center"/>
    </xf>
    <xf numFmtId="0" fontId="13" fillId="0" borderId="97" xfId="1" applyNumberFormat="1" applyFont="1" applyFill="1" applyBorder="1" applyAlignment="1" applyProtection="1">
      <alignment horizontal="right" vertical="center"/>
    </xf>
    <xf numFmtId="0" fontId="5" fillId="0" borderId="73" xfId="1" applyNumberFormat="1" applyFont="1" applyFill="1" applyBorder="1" applyAlignment="1" applyProtection="1">
      <alignment horizontal="left" vertical="center"/>
    </xf>
    <xf numFmtId="0" fontId="5" fillId="0" borderId="73" xfId="1" applyNumberFormat="1" applyFont="1" applyBorder="1" applyAlignment="1" applyProtection="1">
      <alignment horizontal="left" vertical="center"/>
    </xf>
    <xf numFmtId="0" fontId="5" fillId="0" borderId="95" xfId="0" applyNumberFormat="1" applyFont="1" applyBorder="1" applyAlignment="1">
      <alignment horizontal="center" vertical="center" shrinkToFit="1"/>
    </xf>
    <xf numFmtId="0" fontId="5" fillId="0" borderId="83" xfId="0" applyNumberFormat="1" applyFont="1" applyBorder="1" applyAlignment="1">
      <alignment horizontal="center" vertical="center" shrinkToFit="1"/>
    </xf>
    <xf numFmtId="0" fontId="5" fillId="0" borderId="110" xfId="1" applyNumberFormat="1" applyFont="1" applyFill="1" applyBorder="1" applyAlignment="1" applyProtection="1">
      <alignment horizontal="center" vertical="center"/>
    </xf>
    <xf numFmtId="0" fontId="14" fillId="0" borderId="111" xfId="1" applyNumberFormat="1" applyFont="1" applyFill="1" applyBorder="1" applyAlignment="1" applyProtection="1">
      <alignment horizontal="right" vertical="center"/>
    </xf>
    <xf numFmtId="0" fontId="16" fillId="0" borderId="92" xfId="1" applyNumberFormat="1" applyFont="1" applyFill="1" applyBorder="1" applyAlignment="1" applyProtection="1">
      <alignment horizontal="center" vertical="center"/>
    </xf>
    <xf numFmtId="0" fontId="13" fillId="0" borderId="111" xfId="1" applyNumberFormat="1" applyFont="1" applyFill="1" applyBorder="1" applyAlignment="1" applyProtection="1">
      <alignment horizontal="right" vertical="center"/>
    </xf>
    <xf numFmtId="0" fontId="5" fillId="0" borderId="112" xfId="1" applyNumberFormat="1" applyFont="1" applyBorder="1" applyAlignment="1" applyProtection="1">
      <alignment horizontal="left" vertical="center"/>
    </xf>
    <xf numFmtId="0" fontId="5" fillId="0" borderId="108" xfId="1" applyNumberFormat="1" applyFont="1" applyFill="1" applyBorder="1" applyAlignment="1" applyProtection="1">
      <alignment horizontal="center" vertical="center"/>
    </xf>
    <xf numFmtId="0" fontId="5" fillId="0" borderId="20" xfId="1" applyNumberFormat="1" applyFont="1" applyFill="1" applyBorder="1" applyAlignment="1" applyProtection="1">
      <alignment horizontal="center" vertical="center"/>
    </xf>
    <xf numFmtId="0" fontId="15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03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0" applyNumberFormat="1" applyFont="1" applyBorder="1" applyAlignment="1">
      <alignment horizontal="center" vertical="center" shrinkToFit="1"/>
    </xf>
    <xf numFmtId="0" fontId="5" fillId="0" borderId="89" xfId="0" applyNumberFormat="1" applyFont="1" applyBorder="1" applyAlignment="1">
      <alignment horizontal="center" vertical="center" shrinkToFit="1"/>
    </xf>
    <xf numFmtId="0" fontId="5" fillId="0" borderId="95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left" vertical="center"/>
    </xf>
    <xf numFmtId="0" fontId="5" fillId="0" borderId="39" xfId="1" applyNumberFormat="1" applyFont="1" applyFill="1" applyBorder="1" applyAlignment="1" applyProtection="1">
      <alignment horizontal="left" vertical="center"/>
    </xf>
    <xf numFmtId="0" fontId="5" fillId="0" borderId="47" xfId="1" applyNumberFormat="1" applyFont="1" applyFill="1" applyBorder="1" applyAlignment="1" applyProtection="1">
      <alignment horizontal="center"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</xf>
    <xf numFmtId="0" fontId="5" fillId="0" borderId="93" xfId="1" applyNumberFormat="1" applyFont="1" applyFill="1" applyBorder="1" applyAlignment="1" applyProtection="1">
      <alignment horizontal="left" vertical="center"/>
    </xf>
    <xf numFmtId="0" fontId="5" fillId="0" borderId="98" xfId="1" applyNumberFormat="1" applyFont="1" applyFill="1" applyBorder="1" applyAlignment="1" applyProtection="1">
      <alignment horizontal="center" vertical="center"/>
    </xf>
    <xf numFmtId="0" fontId="5" fillId="0" borderId="104" xfId="1" applyNumberFormat="1" applyFont="1" applyFill="1" applyBorder="1" applyAlignment="1" applyProtection="1">
      <alignment horizontal="center" vertical="center"/>
    </xf>
    <xf numFmtId="0" fontId="15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02" xfId="1" applyNumberFormat="1" applyFont="1" applyFill="1" applyBorder="1" applyAlignment="1" applyProtection="1">
      <alignment horizontal="right" vertical="center"/>
    </xf>
    <xf numFmtId="0" fontId="5" fillId="0" borderId="100" xfId="1" applyNumberFormat="1" applyFont="1" applyBorder="1" applyAlignment="1" applyProtection="1">
      <alignment horizontal="left" vertical="center"/>
    </xf>
    <xf numFmtId="0" fontId="14" fillId="0" borderId="102" xfId="1" applyNumberFormat="1" applyFont="1" applyFill="1" applyBorder="1" applyAlignment="1" applyProtection="1">
      <alignment horizontal="right" vertical="center"/>
    </xf>
    <xf numFmtId="0" fontId="5" fillId="0" borderId="105" xfId="1" applyNumberFormat="1" applyFont="1" applyFill="1" applyBorder="1" applyAlignment="1" applyProtection="1">
      <alignment horizontal="center" vertical="center"/>
    </xf>
    <xf numFmtId="0" fontId="5" fillId="0" borderId="43" xfId="1" applyNumberFormat="1" applyFont="1" applyFill="1" applyBorder="1" applyAlignment="1" applyProtection="1">
      <alignment horizontal="left" vertical="center"/>
    </xf>
    <xf numFmtId="0" fontId="15" fillId="0" borderId="30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4" xfId="0" applyFill="1" applyBorder="1" applyAlignment="1">
      <alignment horizontal="center" vertical="center" shrinkToFit="1"/>
    </xf>
    <xf numFmtId="0" fontId="0" fillId="0" borderId="96" xfId="0" applyFill="1" applyBorder="1" applyAlignment="1">
      <alignment horizontal="center" vertical="center" wrapText="1" shrinkToFit="1"/>
    </xf>
    <xf numFmtId="0" fontId="0" fillId="0" borderId="108" xfId="0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3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41" xfId="1" applyNumberFormat="1" applyFont="1" applyFill="1" applyBorder="1" applyAlignment="1" applyProtection="1">
      <alignment horizontal="right" vertical="center"/>
    </xf>
    <xf numFmtId="0" fontId="13" fillId="0" borderId="18" xfId="1" applyNumberFormat="1" applyFont="1" applyFill="1" applyBorder="1" applyAlignment="1" applyProtection="1">
      <alignment horizontal="right" vertical="center"/>
    </xf>
    <xf numFmtId="0" fontId="5" fillId="0" borderId="17" xfId="1" applyNumberFormat="1" applyFont="1" applyBorder="1" applyAlignment="1" applyProtection="1">
      <alignment horizontal="left" vertical="center"/>
    </xf>
    <xf numFmtId="0" fontId="5" fillId="0" borderId="39" xfId="1" applyNumberFormat="1" applyFont="1" applyBorder="1" applyAlignment="1" applyProtection="1">
      <alignment horizontal="left" vertical="center"/>
    </xf>
    <xf numFmtId="0" fontId="14" fillId="0" borderId="41" xfId="1" applyNumberFormat="1" applyFont="1" applyFill="1" applyBorder="1" applyAlignment="1" applyProtection="1">
      <alignment horizontal="right" vertical="center"/>
    </xf>
    <xf numFmtId="0" fontId="14" fillId="0" borderId="18" xfId="1" applyNumberFormat="1" applyFont="1" applyFill="1" applyBorder="1" applyAlignment="1" applyProtection="1">
      <alignment horizontal="right" vertical="center"/>
    </xf>
    <xf numFmtId="0" fontId="15" fillId="0" borderId="90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96" xfId="1" applyNumberFormat="1" applyFont="1" applyFill="1" applyBorder="1" applyAlignment="1" applyProtection="1">
      <alignment horizontal="center" vertical="center"/>
    </xf>
    <xf numFmtId="0" fontId="16" fillId="0" borderId="108" xfId="1" applyNumberFormat="1" applyFont="1" applyFill="1" applyBorder="1" applyAlignment="1" applyProtection="1">
      <alignment horizontal="center" vertical="center"/>
    </xf>
    <xf numFmtId="0" fontId="13" fillId="0" borderId="20" xfId="1" applyNumberFormat="1" applyFont="1" applyFill="1" applyBorder="1" applyAlignment="1" applyProtection="1">
      <alignment horizontal="right" vertical="center"/>
    </xf>
    <xf numFmtId="0" fontId="5" fillId="2" borderId="68" xfId="1" applyNumberFormat="1" applyFont="1" applyFill="1" applyBorder="1" applyAlignment="1" applyProtection="1">
      <alignment horizontal="center" vertical="center" shrinkToFit="1"/>
    </xf>
    <xf numFmtId="0" fontId="5" fillId="2" borderId="124" xfId="1" applyNumberFormat="1" applyFont="1" applyFill="1" applyBorder="1" applyAlignment="1" applyProtection="1">
      <alignment horizontal="center" vertical="center" shrinkToFit="1"/>
    </xf>
    <xf numFmtId="0" fontId="5" fillId="2" borderId="122" xfId="1" applyNumberFormat="1" applyFont="1" applyFill="1" applyBorder="1" applyAlignment="1" applyProtection="1">
      <alignment horizontal="center" vertical="center" shrinkToFit="1"/>
    </xf>
    <xf numFmtId="0" fontId="5" fillId="2" borderId="117" xfId="1" applyNumberFormat="1" applyFont="1" applyFill="1" applyBorder="1" applyAlignment="1" applyProtection="1">
      <alignment horizontal="center" vertical="center" shrinkToFit="1"/>
    </xf>
    <xf numFmtId="0" fontId="13" fillId="0" borderId="35" xfId="1" applyNumberFormat="1" applyFont="1" applyFill="1" applyBorder="1" applyAlignment="1" applyProtection="1">
      <alignment horizontal="right" vertical="center"/>
    </xf>
    <xf numFmtId="0" fontId="5" fillId="0" borderId="37" xfId="1" applyNumberFormat="1" applyFont="1" applyBorder="1" applyAlignment="1" applyProtection="1">
      <alignment horizontal="left" vertical="center"/>
    </xf>
    <xf numFmtId="0" fontId="5" fillId="2" borderId="126" xfId="1" applyNumberFormat="1" applyFont="1" applyFill="1" applyBorder="1" applyAlignment="1" applyProtection="1">
      <alignment horizontal="center" vertical="center" shrinkToFit="1"/>
    </xf>
    <xf numFmtId="0" fontId="5" fillId="2" borderId="67" xfId="1" applyNumberFormat="1" applyFont="1" applyFill="1" applyBorder="1" applyAlignment="1" applyProtection="1">
      <alignment horizontal="center" vertical="center" shrinkToFit="1"/>
    </xf>
    <xf numFmtId="0" fontId="5" fillId="2" borderId="125" xfId="1" applyNumberFormat="1" applyFont="1" applyFill="1" applyBorder="1" applyAlignment="1" applyProtection="1">
      <alignment horizontal="center" vertical="center" shrinkToFit="1"/>
    </xf>
    <xf numFmtId="0" fontId="5" fillId="0" borderId="6" xfId="1" applyNumberFormat="1" applyFont="1" applyBorder="1" applyAlignment="1" applyProtection="1">
      <alignment horizontal="center" vertical="center"/>
    </xf>
    <xf numFmtId="0" fontId="5" fillId="0" borderId="9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4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35" xfId="1" applyNumberFormat="1" applyFont="1" applyBorder="1" applyAlignment="1" applyProtection="1">
      <alignment horizontal="center" vertical="center" wrapText="1"/>
    </xf>
    <xf numFmtId="0" fontId="22" fillId="0" borderId="37" xfId="1" applyNumberFormat="1" applyFont="1" applyBorder="1" applyAlignment="1" applyProtection="1">
      <alignment horizontal="center" vertical="center" wrapText="1"/>
    </xf>
    <xf numFmtId="0" fontId="22" fillId="0" borderId="18" xfId="1" applyNumberFormat="1" applyFont="1" applyBorder="1" applyAlignment="1" applyProtection="1">
      <alignment horizontal="center" vertical="center" wrapText="1"/>
    </xf>
    <xf numFmtId="0" fontId="22" fillId="0" borderId="39" xfId="1" applyNumberFormat="1" applyFont="1" applyBorder="1" applyAlignment="1" applyProtection="1">
      <alignment horizontal="center" vertical="center" wrapText="1"/>
    </xf>
    <xf numFmtId="0" fontId="22" fillId="0" borderId="3" xfId="1" applyNumberFormat="1" applyFont="1" applyBorder="1" applyAlignment="1" applyProtection="1">
      <alignment horizontal="center" vertical="center" wrapText="1"/>
    </xf>
    <xf numFmtId="0" fontId="22" fillId="0" borderId="90" xfId="1" applyNumberFormat="1" applyFont="1" applyBorder="1" applyAlignment="1" applyProtection="1">
      <alignment horizontal="center" vertical="center" wrapText="1"/>
    </xf>
    <xf numFmtId="0" fontId="5" fillId="0" borderId="115" xfId="1" applyNumberFormat="1" applyFont="1" applyFill="1" applyBorder="1" applyAlignment="1" applyProtection="1">
      <alignment horizontal="center" vertical="center"/>
    </xf>
    <xf numFmtId="0" fontId="5" fillId="0" borderId="116" xfId="1" applyNumberFormat="1" applyFont="1" applyFill="1" applyBorder="1" applyAlignment="1" applyProtection="1">
      <alignment horizontal="center" vertical="center"/>
    </xf>
    <xf numFmtId="0" fontId="5" fillId="0" borderId="118" xfId="1" applyNumberFormat="1" applyFont="1" applyFill="1" applyBorder="1" applyAlignment="1" applyProtection="1">
      <alignment horizontal="center" vertical="center"/>
    </xf>
    <xf numFmtId="0" fontId="5" fillId="0" borderId="117" xfId="1" applyNumberFormat="1" applyFont="1" applyFill="1" applyBorder="1" applyAlignment="1" applyProtection="1">
      <alignment horizontal="center" vertical="center"/>
    </xf>
    <xf numFmtId="0" fontId="22" fillId="0" borderId="109" xfId="1" applyNumberFormat="1" applyFont="1" applyBorder="1" applyAlignment="1" applyProtection="1">
      <alignment horizontal="center" vertical="center" wrapText="1"/>
    </xf>
    <xf numFmtId="0" fontId="22" fillId="0" borderId="3" xfId="1" applyNumberFormat="1" applyFont="1" applyFill="1" applyBorder="1" applyAlignment="1" applyProtection="1">
      <alignment horizontal="center" vertical="center" wrapText="1"/>
    </xf>
    <xf numFmtId="0" fontId="22" fillId="0" borderId="90" xfId="1" applyNumberFormat="1" applyFont="1" applyFill="1" applyBorder="1" applyAlignment="1" applyProtection="1">
      <alignment horizontal="center" vertical="center" wrapText="1"/>
    </xf>
    <xf numFmtId="0" fontId="22" fillId="0" borderId="109" xfId="1" applyNumberFormat="1" applyFont="1" applyFill="1" applyBorder="1" applyAlignment="1" applyProtection="1">
      <alignment horizontal="center" vertical="center" wrapText="1"/>
    </xf>
    <xf numFmtId="0" fontId="5" fillId="0" borderId="126" xfId="1" applyNumberFormat="1" applyFont="1" applyFill="1" applyBorder="1" applyAlignment="1" applyProtection="1">
      <alignment horizontal="center" vertical="center"/>
    </xf>
    <xf numFmtId="0" fontId="5" fillId="0" borderId="125" xfId="1" applyNumberFormat="1" applyFont="1" applyFill="1" applyBorder="1" applyAlignment="1" applyProtection="1">
      <alignment horizontal="center" vertical="center"/>
    </xf>
    <xf numFmtId="0" fontId="5" fillId="0" borderId="122" xfId="1" applyNumberFormat="1" applyFont="1" applyFill="1" applyBorder="1" applyAlignment="1" applyProtection="1">
      <alignment horizontal="center" vertical="center"/>
    </xf>
    <xf numFmtId="0" fontId="5" fillId="0" borderId="124" xfId="1" applyNumberFormat="1" applyFont="1" applyFill="1" applyBorder="1" applyAlignment="1" applyProtection="1">
      <alignment horizontal="center" vertical="center"/>
    </xf>
    <xf numFmtId="0" fontId="5" fillId="2" borderId="116" xfId="1" applyNumberFormat="1" applyFont="1" applyFill="1" applyBorder="1" applyAlignment="1" applyProtection="1">
      <alignment horizontal="center" vertical="center" shrinkToFit="1"/>
    </xf>
    <xf numFmtId="0" fontId="5" fillId="2" borderId="109" xfId="1" applyNumberFormat="1" applyFont="1" applyFill="1" applyBorder="1" applyAlignment="1" applyProtection="1">
      <alignment horizontal="center" vertical="center" shrinkToFit="1"/>
    </xf>
    <xf numFmtId="0" fontId="5" fillId="2" borderId="3" xfId="1" applyNumberFormat="1" applyFont="1" applyFill="1" applyBorder="1" applyAlignment="1" applyProtection="1">
      <alignment horizontal="center" vertical="center" shrinkToFit="1"/>
    </xf>
    <xf numFmtId="0" fontId="5" fillId="2" borderId="126" xfId="1" applyNumberFormat="1" applyFont="1" applyFill="1" applyBorder="1" applyAlignment="1" applyProtection="1">
      <alignment horizontal="center" vertical="center"/>
    </xf>
    <xf numFmtId="0" fontId="5" fillId="2" borderId="125" xfId="1" applyNumberFormat="1" applyFont="1" applyFill="1" applyBorder="1" applyAlignment="1" applyProtection="1">
      <alignment horizontal="center" vertical="center"/>
    </xf>
    <xf numFmtId="0" fontId="5" fillId="2" borderId="122" xfId="1" applyNumberFormat="1" applyFont="1" applyFill="1" applyBorder="1" applyAlignment="1" applyProtection="1">
      <alignment horizontal="center" vertical="center"/>
    </xf>
    <xf numFmtId="0" fontId="5" fillId="2" borderId="124" xfId="1" applyNumberFormat="1" applyFont="1" applyFill="1" applyBorder="1" applyAlignment="1" applyProtection="1">
      <alignment horizontal="center" vertical="center"/>
    </xf>
    <xf numFmtId="0" fontId="5" fillId="2" borderId="90" xfId="1" applyNumberFormat="1" applyFont="1" applyFill="1" applyBorder="1" applyAlignment="1" applyProtection="1">
      <alignment horizontal="center" vertical="center" shrinkToFit="1"/>
    </xf>
    <xf numFmtId="0" fontId="5" fillId="2" borderId="118" xfId="1" applyNumberFormat="1" applyFont="1" applyFill="1" applyBorder="1" applyAlignment="1" applyProtection="1">
      <alignment horizontal="center" vertical="center"/>
    </xf>
    <xf numFmtId="0" fontId="5" fillId="2" borderId="117" xfId="1" applyNumberFormat="1" applyFont="1" applyFill="1" applyBorder="1" applyAlignment="1" applyProtection="1">
      <alignment horizontal="center" vertical="center"/>
    </xf>
    <xf numFmtId="0" fontId="5" fillId="2" borderId="115" xfId="1" applyNumberFormat="1" applyFont="1" applyFill="1" applyBorder="1" applyAlignment="1" applyProtection="1">
      <alignment horizontal="center" vertical="center"/>
    </xf>
    <xf numFmtId="0" fontId="5" fillId="2" borderId="116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Alignment="1" applyProtection="1">
      <alignment horizontal="center" vertical="center" shrinkToFit="1"/>
    </xf>
    <xf numFmtId="0" fontId="5" fillId="0" borderId="83" xfId="1" applyNumberFormat="1" applyFont="1" applyFill="1" applyBorder="1" applyAlignment="1" applyProtection="1">
      <alignment horizontal="center" vertical="center"/>
    </xf>
    <xf numFmtId="0" fontId="16" fillId="0" borderId="84" xfId="1" applyNumberFormat="1" applyFont="1" applyFill="1" applyBorder="1" applyAlignment="1" applyProtection="1">
      <alignment horizontal="center" vertical="center"/>
    </xf>
    <xf numFmtId="0" fontId="5" fillId="0" borderId="46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16" fillId="0" borderId="1" xfId="1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43" xfId="1" applyNumberFormat="1" applyFont="1" applyBorder="1" applyAlignment="1" applyProtection="1">
      <alignment horizontal="left" vertical="center"/>
    </xf>
    <xf numFmtId="0" fontId="14" fillId="0" borderId="20" xfId="1" applyNumberFormat="1" applyFont="1" applyFill="1" applyBorder="1" applyAlignment="1" applyProtection="1">
      <alignment horizontal="right" vertical="center"/>
    </xf>
    <xf numFmtId="0" fontId="5" fillId="2" borderId="121" xfId="1" applyNumberFormat="1" applyFont="1" applyFill="1" applyBorder="1" applyAlignment="1" applyProtection="1">
      <alignment horizontal="center" vertical="center" shrinkToFit="1"/>
    </xf>
    <xf numFmtId="0" fontId="5" fillId="0" borderId="7" xfId="1" applyNumberFormat="1" applyFont="1" applyBorder="1" applyAlignment="1" applyProtection="1">
      <alignment horizontal="center" vertical="center"/>
    </xf>
    <xf numFmtId="0" fontId="5" fillId="2" borderId="123" xfId="1" applyNumberFormat="1" applyFont="1" applyFill="1" applyBorder="1" applyAlignment="1" applyProtection="1">
      <alignment horizontal="center" vertical="center" shrinkToFit="1"/>
    </xf>
    <xf numFmtId="0" fontId="15" fillId="0" borderId="109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1" applyNumberFormat="1" applyFont="1" applyFill="1" applyBorder="1" applyAlignment="1" applyProtection="1">
      <alignment horizontal="center" vertical="center"/>
    </xf>
    <xf numFmtId="0" fontId="5" fillId="0" borderId="103" xfId="1" applyNumberFormat="1" applyFont="1" applyFill="1" applyBorder="1" applyAlignment="1" applyProtection="1">
      <alignment horizontal="center" vertical="center"/>
    </xf>
    <xf numFmtId="0" fontId="14" fillId="0" borderId="35" xfId="1" applyNumberFormat="1" applyFont="1" applyFill="1" applyBorder="1" applyAlignment="1" applyProtection="1">
      <alignment horizontal="right" vertical="center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37" xfId="1" applyNumberFormat="1" applyFont="1" applyFill="1" applyBorder="1" applyAlignment="1" applyProtection="1">
      <alignment horizontal="left" vertical="center"/>
    </xf>
    <xf numFmtId="0" fontId="5" fillId="0" borderId="6" xfId="1" applyNumberFormat="1" applyFont="1" applyFill="1" applyBorder="1" applyAlignment="1" applyProtection="1">
      <alignment horizontal="center" vertical="center" wrapText="1" shrinkToFit="1"/>
    </xf>
    <xf numFmtId="0" fontId="5" fillId="0" borderId="7" xfId="1" applyNumberFormat="1" applyFont="1" applyFill="1" applyBorder="1" applyAlignment="1" applyProtection="1">
      <alignment horizontal="center" vertical="center" wrapText="1" shrinkToFit="1"/>
    </xf>
    <xf numFmtId="0" fontId="5" fillId="2" borderId="46" xfId="1" applyNumberFormat="1" applyFont="1" applyFill="1" applyBorder="1" applyAlignment="1" applyProtection="1">
      <alignment horizontal="center" vertical="center" shrinkToFit="1"/>
    </xf>
    <xf numFmtId="0" fontId="5" fillId="2" borderId="45" xfId="1" applyNumberFormat="1" applyFont="1" applyFill="1" applyBorder="1" applyAlignment="1" applyProtection="1">
      <alignment horizontal="center" vertical="center" shrinkToFit="1"/>
    </xf>
    <xf numFmtId="0" fontId="5" fillId="2" borderId="2" xfId="1" applyNumberFormat="1" applyFont="1" applyFill="1" applyBorder="1" applyAlignment="1" applyProtection="1">
      <alignment horizontal="center" vertical="center" shrinkToFit="1"/>
    </xf>
    <xf numFmtId="0" fontId="0" fillId="0" borderId="101" xfId="0" applyFill="1" applyBorder="1" applyAlignment="1">
      <alignment horizontal="center" vertical="center" wrapText="1" shrinkToFit="1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 shrinkToFit="1"/>
    </xf>
    <xf numFmtId="0" fontId="0" fillId="0" borderId="101" xfId="0" applyFill="1" applyBorder="1" applyAlignment="1">
      <alignment horizontal="center" wrapText="1" shrinkToFit="1"/>
    </xf>
    <xf numFmtId="0" fontId="0" fillId="0" borderId="101" xfId="0" applyFill="1" applyBorder="1" applyAlignment="1">
      <alignment horizontal="center" shrinkToFit="1"/>
    </xf>
    <xf numFmtId="0" fontId="31" fillId="0" borderId="101" xfId="0" applyFont="1" applyFill="1" applyBorder="1" applyAlignment="1">
      <alignment horizontal="center" vertical="top" wrapText="1" shrinkToFit="1"/>
    </xf>
    <xf numFmtId="0" fontId="31" fillId="0" borderId="108" xfId="0" applyFont="1" applyFill="1" applyBorder="1" applyAlignment="1">
      <alignment horizontal="center" vertical="top" shrinkToFit="1"/>
    </xf>
    <xf numFmtId="0" fontId="5" fillId="2" borderId="135" xfId="1" applyNumberFormat="1" applyFont="1" applyFill="1" applyBorder="1" applyAlignment="1" applyProtection="1">
      <alignment horizontal="center" vertical="center" shrinkToFit="1"/>
    </xf>
    <xf numFmtId="0" fontId="5" fillId="2" borderId="94" xfId="1" applyNumberFormat="1" applyFont="1" applyFill="1" applyBorder="1" applyAlignment="1" applyProtection="1">
      <alignment horizontal="center" vertical="center" shrinkToFit="1"/>
    </xf>
    <xf numFmtId="0" fontId="5" fillId="2" borderId="136" xfId="1" applyNumberFormat="1" applyFont="1" applyFill="1" applyBorder="1" applyAlignment="1" applyProtection="1">
      <alignment horizontal="center" vertical="center" shrinkToFit="1"/>
    </xf>
    <xf numFmtId="0" fontId="5" fillId="0" borderId="135" xfId="1" applyNumberFormat="1" applyFont="1" applyFill="1" applyBorder="1" applyAlignment="1" applyProtection="1">
      <alignment horizontal="center" vertical="center" shrinkToFit="1"/>
    </xf>
    <xf numFmtId="0" fontId="5" fillId="0" borderId="94" xfId="1" applyNumberFormat="1" applyFont="1" applyFill="1" applyBorder="1" applyAlignment="1" applyProtection="1">
      <alignment horizontal="center" vertical="center" shrinkToFit="1"/>
    </xf>
    <xf numFmtId="0" fontId="5" fillId="0" borderId="136" xfId="1" applyNumberFormat="1" applyFont="1" applyFill="1" applyBorder="1" applyAlignment="1" applyProtection="1">
      <alignment horizontal="center" vertical="center" shrinkToFit="1"/>
    </xf>
    <xf numFmtId="0" fontId="23" fillId="0" borderId="35" xfId="1" applyNumberFormat="1" applyFont="1" applyBorder="1" applyAlignment="1" applyProtection="1">
      <alignment horizontal="center" vertical="center" wrapText="1"/>
    </xf>
    <xf numFmtId="0" fontId="23" fillId="0" borderId="37" xfId="1" applyNumberFormat="1" applyFont="1" applyBorder="1" applyAlignment="1" applyProtection="1">
      <alignment horizontal="center" vertical="center" wrapText="1"/>
    </xf>
    <xf numFmtId="0" fontId="23" fillId="0" borderId="20" xfId="1" applyNumberFormat="1" applyFont="1" applyBorder="1" applyAlignment="1" applyProtection="1">
      <alignment horizontal="center" vertical="center" wrapText="1"/>
    </xf>
    <xf numFmtId="0" fontId="23" fillId="0" borderId="43" xfId="1" applyNumberFormat="1" applyFont="1" applyBorder="1" applyAlignment="1" applyProtection="1">
      <alignment horizontal="center" vertical="center" wrapText="1"/>
    </xf>
    <xf numFmtId="0" fontId="5" fillId="2" borderId="137" xfId="1" applyNumberFormat="1" applyFont="1" applyFill="1" applyBorder="1" applyAlignment="1" applyProtection="1">
      <alignment horizontal="center" vertical="center" shrinkToFit="1"/>
    </xf>
    <xf numFmtId="0" fontId="23" fillId="0" borderId="84" xfId="1" applyNumberFormat="1" applyFont="1" applyBorder="1" applyAlignment="1" applyProtection="1">
      <alignment horizontal="center" vertical="center" wrapText="1"/>
    </xf>
    <xf numFmtId="0" fontId="5" fillId="0" borderId="135" xfId="1" applyNumberFormat="1" applyFont="1" applyBorder="1" applyAlignment="1" applyProtection="1">
      <alignment horizontal="center" vertical="center"/>
    </xf>
    <xf numFmtId="0" fontId="5" fillId="0" borderId="136" xfId="1" applyNumberFormat="1" applyFont="1" applyBorder="1" applyAlignment="1" applyProtection="1">
      <alignment horizontal="center" vertical="center"/>
    </xf>
    <xf numFmtId="0" fontId="23" fillId="0" borderId="65" xfId="1" applyNumberFormat="1" applyFont="1" applyBorder="1" applyAlignment="1" applyProtection="1">
      <alignment horizontal="center" vertical="top" wrapText="1"/>
    </xf>
    <xf numFmtId="0" fontId="23" fillId="0" borderId="93" xfId="1" applyNumberFormat="1" applyFont="1" applyBorder="1" applyAlignment="1" applyProtection="1">
      <alignment horizontal="center" vertical="top" wrapText="1"/>
    </xf>
    <xf numFmtId="0" fontId="23" fillId="0" borderId="20" xfId="1" applyNumberFormat="1" applyFont="1" applyBorder="1" applyAlignment="1" applyProtection="1">
      <alignment horizontal="center" vertical="top" wrapText="1"/>
    </xf>
    <xf numFmtId="0" fontId="23" fillId="0" borderId="43" xfId="1" applyNumberFormat="1" applyFont="1" applyBorder="1" applyAlignment="1" applyProtection="1">
      <alignment horizontal="center" vertical="top" wrapText="1"/>
    </xf>
    <xf numFmtId="0" fontId="23" fillId="0" borderId="35" xfId="1" applyNumberFormat="1" applyFont="1" applyBorder="1" applyAlignment="1" applyProtection="1">
      <alignment horizontal="center" wrapText="1"/>
    </xf>
    <xf numFmtId="0" fontId="23" fillId="0" borderId="37" xfId="1" applyNumberFormat="1" applyFont="1" applyBorder="1" applyAlignment="1" applyProtection="1">
      <alignment horizontal="center" wrapText="1"/>
    </xf>
    <xf numFmtId="0" fontId="23" fillId="0" borderId="65" xfId="1" applyNumberFormat="1" applyFont="1" applyBorder="1" applyAlignment="1" applyProtection="1">
      <alignment horizontal="center" wrapText="1"/>
    </xf>
    <xf numFmtId="0" fontId="23" fillId="0" borderId="93" xfId="1" applyNumberFormat="1" applyFont="1" applyBorder="1" applyAlignment="1" applyProtection="1">
      <alignment horizontal="center" wrapText="1"/>
    </xf>
    <xf numFmtId="0" fontId="23" fillId="0" borderId="18" xfId="1" applyNumberFormat="1" applyFont="1" applyBorder="1" applyAlignment="1" applyProtection="1">
      <alignment horizontal="center" vertical="center" wrapText="1"/>
    </xf>
    <xf numFmtId="0" fontId="23" fillId="0" borderId="39" xfId="1" applyNumberFormat="1" applyFont="1" applyBorder="1" applyAlignment="1" applyProtection="1">
      <alignment horizontal="center" vertical="center" wrapText="1"/>
    </xf>
  </cellXfs>
  <cellStyles count="3">
    <cellStyle name="標準" xfId="0" builtinId="0"/>
    <cellStyle name="標準_２０００年度春ﾘｰｸﾞ成績表" xfId="1"/>
    <cellStyle name="標準_秋季プログラム組合せ１・２・３・５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33</xdr:col>
      <xdr:colOff>0</xdr:colOff>
      <xdr:row>51</xdr:row>
      <xdr:rowOff>0</xdr:rowOff>
    </xdr:to>
    <xdr:cxnSp macro="">
      <xdr:nvCxnSpPr>
        <xdr:cNvPr id="3" name="直線コネクタ 2"/>
        <xdr:cNvCxnSpPr/>
      </xdr:nvCxnSpPr>
      <xdr:spPr>
        <a:xfrm>
          <a:off x="1495425" y="7648575"/>
          <a:ext cx="9429750" cy="3714750"/>
        </a:xfrm>
        <a:prstGeom prst="line">
          <a:avLst/>
        </a:prstGeom>
        <a:ln w="12700"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30</xdr:col>
      <xdr:colOff>0</xdr:colOff>
      <xdr:row>50</xdr:row>
      <xdr:rowOff>0</xdr:rowOff>
    </xdr:to>
    <xdr:cxnSp macro="">
      <xdr:nvCxnSpPr>
        <xdr:cNvPr id="2" name="直線コネクタ 1"/>
        <xdr:cNvCxnSpPr/>
      </xdr:nvCxnSpPr>
      <xdr:spPr>
        <a:xfrm>
          <a:off x="1490382" y="8213912"/>
          <a:ext cx="9379324" cy="4437529"/>
        </a:xfrm>
        <a:prstGeom prst="line">
          <a:avLst/>
        </a:prstGeom>
        <a:ln w="12700"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30</xdr:col>
      <xdr:colOff>0</xdr:colOff>
      <xdr:row>50</xdr:row>
      <xdr:rowOff>0</xdr:rowOff>
    </xdr:to>
    <xdr:cxnSp macro="">
      <xdr:nvCxnSpPr>
        <xdr:cNvPr id="2" name="直線コネクタ 1"/>
        <xdr:cNvCxnSpPr/>
      </xdr:nvCxnSpPr>
      <xdr:spPr>
        <a:xfrm>
          <a:off x="1495425" y="8248650"/>
          <a:ext cx="9515475" cy="4457700"/>
        </a:xfrm>
        <a:prstGeom prst="line">
          <a:avLst/>
        </a:prstGeom>
        <a:ln w="12700"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459441</xdr:colOff>
      <xdr:row>10</xdr:row>
      <xdr:rowOff>44822</xdr:rowOff>
    </xdr:from>
    <xdr:to>
      <xdr:col>15</xdr:col>
      <xdr:colOff>78440</xdr:colOff>
      <xdr:row>12</xdr:row>
      <xdr:rowOff>89646</xdr:rowOff>
    </xdr:to>
    <xdr:sp macro="" textlink="">
      <xdr:nvSpPr>
        <xdr:cNvPr id="2" name="テキスト ボックス 1"/>
        <xdr:cNvSpPr txBox="1"/>
      </xdr:nvSpPr>
      <xdr:spPr>
        <a:xfrm>
          <a:off x="7788088" y="3115234"/>
          <a:ext cx="784411" cy="515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C00000"/>
              </a:solidFill>
              <a:latin typeface="+mn-ea"/>
              <a:ea typeface="+mn-ea"/>
            </a:rPr>
            <a:t>Y9</a:t>
          </a:r>
          <a:r>
            <a:rPr kumimoji="1" lang="ja-JP" altLang="en-US" sz="900">
              <a:solidFill>
                <a:srgbClr val="C00000"/>
              </a:solidFill>
              <a:latin typeface="+mn-ea"/>
              <a:ea typeface="+mn-ea"/>
            </a:rPr>
            <a:t>番</a:t>
          </a:r>
          <a:endParaRPr kumimoji="1" lang="en-US" altLang="ja-JP" sz="900">
            <a:solidFill>
              <a:srgbClr val="C0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900">
              <a:solidFill>
                <a:srgbClr val="C00000"/>
              </a:solidFill>
              <a:latin typeface="+mn-ea"/>
              <a:ea typeface="+mn-ea"/>
            </a:rPr>
            <a:t>中野颯馬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40822</xdr:colOff>
      <xdr:row>32</xdr:row>
      <xdr:rowOff>27214</xdr:rowOff>
    </xdr:from>
    <xdr:to>
      <xdr:col>30</xdr:col>
      <xdr:colOff>13607</xdr:colOff>
      <xdr:row>49</xdr:row>
      <xdr:rowOff>231322</xdr:rowOff>
    </xdr:to>
    <xdr:cxnSp macro="">
      <xdr:nvCxnSpPr>
        <xdr:cNvPr id="2" name="直線コネクタ 1"/>
        <xdr:cNvCxnSpPr/>
      </xdr:nvCxnSpPr>
      <xdr:spPr>
        <a:xfrm>
          <a:off x="1524001" y="8191500"/>
          <a:ext cx="9593035" cy="4367893"/>
        </a:xfrm>
        <a:prstGeom prst="line">
          <a:avLst/>
        </a:prstGeom>
        <a:ln w="12700"/>
        <a:effectLst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</xdr:row>
      <xdr:rowOff>163286</xdr:rowOff>
    </xdr:from>
    <xdr:to>
      <xdr:col>5</xdr:col>
      <xdr:colOff>1114441</xdr:colOff>
      <xdr:row>12</xdr:row>
      <xdr:rowOff>122464</xdr:rowOff>
    </xdr:to>
    <xdr:sp macro="" textlink="">
      <xdr:nvSpPr>
        <xdr:cNvPr id="2" name="テキスト ボックス 1"/>
        <xdr:cNvSpPr txBox="1"/>
      </xdr:nvSpPr>
      <xdr:spPr>
        <a:xfrm>
          <a:off x="1200150" y="1077686"/>
          <a:ext cx="6029326" cy="27023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66CC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後期リーグの組み合わせ方法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 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1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位＋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位のうち上位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 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3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位の下位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チーム～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位のうち上位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 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5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位の下位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チーム～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 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 8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位～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66CC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パートをまたぐ順位の決め方は、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勝点ポイント、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得失点差、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抽選とする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勝点ポイント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=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「勝点</a:t>
          </a:r>
          <a:r>
            <a:rPr lang="en-US" altLang="ja-JP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ja-JP" altLang="en-US" sz="12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チーム数」によって算出</a:t>
          </a:r>
        </a:p>
      </xdr:txBody>
    </xdr:sp>
    <xdr:clientData/>
  </xdr:twoCellAnchor>
  <xdr:twoCellAnchor>
    <xdr:from>
      <xdr:col>1</xdr:col>
      <xdr:colOff>217954</xdr:colOff>
      <xdr:row>47</xdr:row>
      <xdr:rowOff>237006</xdr:rowOff>
    </xdr:from>
    <xdr:to>
      <xdr:col>5</xdr:col>
      <xdr:colOff>1179980</xdr:colOff>
      <xdr:row>50</xdr:row>
      <xdr:rowOff>119245</xdr:rowOff>
    </xdr:to>
    <xdr:sp macro="" textlink="">
      <xdr:nvSpPr>
        <xdr:cNvPr id="5" name="テキスト ボックス 4"/>
        <xdr:cNvSpPr txBox="1"/>
      </xdr:nvSpPr>
      <xdr:spPr>
        <a:xfrm>
          <a:off x="1260101" y="14130619"/>
          <a:ext cx="6027085" cy="682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ja-JP" altLang="en-US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全日本少年サッカー大会大分県大会のシード権は、全日程終了後、</a:t>
          </a:r>
          <a:r>
            <a:rPr lang="en-US" altLang="ja-JP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altLang="ja-JP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位から順に割り当てる。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シードチーム数が未定の為、現時点では</a:t>
          </a:r>
          <a:r>
            <a:rPr lang="en-US" altLang="ja-JP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ja-JP" altLang="en-US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部</a:t>
          </a:r>
          <a:r>
            <a:rPr lang="en-US" altLang="ja-JP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ja-JP" altLang="en-US" sz="1100" b="0" i="0" u="none" strike="noStrik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位までとは決まっていない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  <pageSetUpPr fitToPage="1"/>
  </sheetPr>
  <dimension ref="A1:G38"/>
  <sheetViews>
    <sheetView topLeftCell="A4" zoomScaleNormal="100" zoomScaleSheetLayoutView="85" workbookViewId="0">
      <selection activeCell="E17" sqref="E17"/>
    </sheetView>
  </sheetViews>
  <sheetFormatPr defaultColWidth="10.6640625" defaultRowHeight="16.2"/>
  <cols>
    <col min="1" max="1" width="13.6640625" style="1" customWidth="1"/>
    <col min="2" max="6" width="16.6640625" style="1" customWidth="1"/>
    <col min="7" max="7" width="9" style="1" customWidth="1"/>
    <col min="8" max="16384" width="10.6640625" style="1"/>
  </cols>
  <sheetData>
    <row r="1" spans="1:7" ht="24" customHeight="1">
      <c r="A1" s="240" t="s">
        <v>87</v>
      </c>
      <c r="B1" s="240"/>
      <c r="C1" s="240"/>
      <c r="D1" s="240"/>
      <c r="E1" s="240"/>
      <c r="F1" s="240"/>
      <c r="G1" s="39"/>
    </row>
    <row r="2" spans="1:7" ht="24" customHeight="1">
      <c r="A2" s="240" t="s">
        <v>129</v>
      </c>
      <c r="B2" s="240"/>
      <c r="C2" s="240"/>
      <c r="D2" s="240"/>
      <c r="E2" s="240"/>
      <c r="F2" s="240"/>
      <c r="G2" s="39"/>
    </row>
    <row r="3" spans="1:7" ht="24" customHeight="1">
      <c r="A3" s="240" t="s">
        <v>74</v>
      </c>
      <c r="B3" s="240"/>
      <c r="C3" s="240"/>
      <c r="D3" s="240"/>
      <c r="E3" s="240"/>
      <c r="F3" s="240"/>
      <c r="G3" s="39"/>
    </row>
    <row r="4" spans="1:7" ht="24" customHeight="1">
      <c r="A4" s="241" t="s">
        <v>75</v>
      </c>
      <c r="B4" s="241"/>
      <c r="C4" s="241"/>
      <c r="D4" s="241"/>
      <c r="E4" s="241"/>
      <c r="F4" s="241"/>
    </row>
    <row r="5" spans="1:7" ht="24" customHeight="1">
      <c r="A5" s="38" t="s">
        <v>130</v>
      </c>
      <c r="B5" s="38" t="s">
        <v>191</v>
      </c>
      <c r="C5" s="38" t="s">
        <v>196</v>
      </c>
      <c r="D5" s="38" t="s">
        <v>197</v>
      </c>
      <c r="E5" s="38" t="s">
        <v>198</v>
      </c>
      <c r="F5" s="85" t="s">
        <v>25</v>
      </c>
      <c r="G5" s="40"/>
    </row>
    <row r="6" spans="1:7" ht="24" customHeight="1">
      <c r="A6" s="38">
        <v>1</v>
      </c>
      <c r="B6" s="203" t="s">
        <v>237</v>
      </c>
      <c r="C6" s="203" t="s">
        <v>211</v>
      </c>
      <c r="D6" s="203" t="s">
        <v>108</v>
      </c>
      <c r="E6" s="203" t="s">
        <v>210</v>
      </c>
      <c r="F6" s="204"/>
      <c r="G6" s="40"/>
    </row>
    <row r="7" spans="1:7" ht="24" customHeight="1">
      <c r="A7" s="38">
        <v>2</v>
      </c>
      <c r="B7" s="203" t="s">
        <v>218</v>
      </c>
      <c r="C7" s="203" t="s">
        <v>222</v>
      </c>
      <c r="D7" s="203" t="s">
        <v>123</v>
      </c>
      <c r="E7" s="203" t="s">
        <v>223</v>
      </c>
      <c r="F7" s="204"/>
      <c r="G7" s="40"/>
    </row>
    <row r="8" spans="1:7" ht="24" customHeight="1">
      <c r="A8" s="38">
        <v>3</v>
      </c>
      <c r="B8" s="203" t="s">
        <v>120</v>
      </c>
      <c r="C8" s="203" t="s">
        <v>126</v>
      </c>
      <c r="D8" s="203" t="s">
        <v>118</v>
      </c>
      <c r="E8" s="203" t="s">
        <v>115</v>
      </c>
      <c r="F8" s="204"/>
      <c r="G8" s="40"/>
    </row>
    <row r="9" spans="1:7" ht="24" customHeight="1">
      <c r="A9" s="38">
        <v>4</v>
      </c>
      <c r="B9" s="203" t="s">
        <v>122</v>
      </c>
      <c r="C9" s="203" t="s">
        <v>209</v>
      </c>
      <c r="D9" s="203" t="s">
        <v>212</v>
      </c>
      <c r="E9" s="203" t="s">
        <v>214</v>
      </c>
      <c r="F9" s="204"/>
      <c r="G9" s="40"/>
    </row>
    <row r="10" spans="1:7" ht="24" customHeight="1">
      <c r="A10" s="38">
        <v>5</v>
      </c>
      <c r="B10" s="203" t="s">
        <v>208</v>
      </c>
      <c r="C10" s="203" t="s">
        <v>217</v>
      </c>
      <c r="D10" s="203" t="s">
        <v>125</v>
      </c>
      <c r="E10" s="205" t="s">
        <v>226</v>
      </c>
      <c r="F10" s="204"/>
      <c r="G10" s="40"/>
    </row>
    <row r="11" spans="1:7" ht="24" customHeight="1">
      <c r="A11" s="38">
        <v>6</v>
      </c>
      <c r="B11" s="203" t="s">
        <v>119</v>
      </c>
      <c r="C11" s="203" t="s">
        <v>117</v>
      </c>
      <c r="D11" s="203" t="s">
        <v>114</v>
      </c>
      <c r="E11" s="203" t="s">
        <v>121</v>
      </c>
      <c r="F11" s="204"/>
      <c r="G11" s="40"/>
    </row>
    <row r="12" spans="1:7" ht="24" customHeight="1">
      <c r="A12" s="38">
        <v>7</v>
      </c>
      <c r="B12" s="203" t="s">
        <v>219</v>
      </c>
      <c r="C12" s="203" t="s">
        <v>224</v>
      </c>
      <c r="D12" s="203" t="s">
        <v>116</v>
      </c>
      <c r="E12" s="203" t="s">
        <v>215</v>
      </c>
      <c r="F12" s="204"/>
      <c r="G12" s="40"/>
    </row>
    <row r="13" spans="1:7" ht="24" customHeight="1">
      <c r="A13" s="38">
        <v>8</v>
      </c>
      <c r="B13" s="203" t="s">
        <v>109</v>
      </c>
      <c r="C13" s="203" t="s">
        <v>221</v>
      </c>
      <c r="D13" s="203" t="s">
        <v>216</v>
      </c>
      <c r="E13" s="203" t="s">
        <v>124</v>
      </c>
      <c r="F13" s="204"/>
      <c r="G13" s="40"/>
    </row>
    <row r="14" spans="1:7" ht="24" customHeight="1">
      <c r="A14" s="38">
        <v>9</v>
      </c>
      <c r="B14" s="203" t="s">
        <v>225</v>
      </c>
      <c r="C14" s="203" t="s">
        <v>213</v>
      </c>
      <c r="D14" s="203" t="s">
        <v>112</v>
      </c>
      <c r="E14" s="203" t="s">
        <v>220</v>
      </c>
      <c r="F14" s="204"/>
      <c r="G14" s="40"/>
    </row>
    <row r="15" spans="1:7" ht="24" customHeight="1">
      <c r="A15" s="38">
        <v>10</v>
      </c>
      <c r="B15" s="203" t="s">
        <v>113</v>
      </c>
      <c r="C15" s="204"/>
      <c r="D15" s="204"/>
      <c r="E15" s="204"/>
      <c r="F15" s="204"/>
      <c r="G15" s="40"/>
    </row>
    <row r="16" spans="1:7" ht="24" customHeight="1">
      <c r="A16" s="38">
        <v>11</v>
      </c>
      <c r="B16" s="204"/>
      <c r="C16" s="204"/>
      <c r="D16" s="204"/>
      <c r="E16" s="204"/>
      <c r="F16" s="204"/>
      <c r="G16" s="40"/>
    </row>
    <row r="17" spans="1:7" ht="24" customHeight="1">
      <c r="A17" s="212" t="s">
        <v>256</v>
      </c>
      <c r="B17" s="161" t="s">
        <v>238</v>
      </c>
      <c r="C17" s="218" t="s">
        <v>222</v>
      </c>
      <c r="D17" s="218" t="s">
        <v>112</v>
      </c>
      <c r="E17" s="218" t="s">
        <v>210</v>
      </c>
      <c r="F17" s="162"/>
      <c r="G17" s="41"/>
    </row>
    <row r="18" spans="1:7" ht="24" customHeight="1">
      <c r="A18" s="212" t="s">
        <v>257</v>
      </c>
      <c r="B18" s="161" t="s">
        <v>219</v>
      </c>
      <c r="C18" s="218" t="s">
        <v>211</v>
      </c>
      <c r="D18" s="218" t="s">
        <v>125</v>
      </c>
      <c r="E18" s="218"/>
      <c r="F18" s="162"/>
      <c r="G18" s="41"/>
    </row>
    <row r="19" spans="1:7" ht="15" customHeight="1"/>
    <row r="20" spans="1:7" ht="24" customHeight="1">
      <c r="B20" s="235" t="s">
        <v>95</v>
      </c>
      <c r="C20" s="235"/>
      <c r="D20" s="236">
        <v>42074</v>
      </c>
      <c r="E20" s="235"/>
    </row>
    <row r="21" spans="1:7" ht="15" customHeight="1"/>
    <row r="22" spans="1:7" ht="24" customHeight="1">
      <c r="B22" s="237" t="s">
        <v>88</v>
      </c>
      <c r="C22" s="238"/>
      <c r="D22" s="238"/>
      <c r="E22" s="239"/>
    </row>
    <row r="23" spans="1:7" ht="24" customHeight="1">
      <c r="A23" s="38" t="s">
        <v>77</v>
      </c>
      <c r="B23" s="235" t="s">
        <v>70</v>
      </c>
      <c r="C23" s="235"/>
      <c r="D23" s="86">
        <v>42112</v>
      </c>
      <c r="E23" s="87">
        <v>42113</v>
      </c>
    </row>
    <row r="24" spans="1:7" ht="24" customHeight="1">
      <c r="A24" s="38" t="s">
        <v>78</v>
      </c>
      <c r="B24" s="235" t="s">
        <v>71</v>
      </c>
      <c r="C24" s="235"/>
      <c r="D24" s="86">
        <v>42133</v>
      </c>
      <c r="E24" s="87">
        <v>42134</v>
      </c>
    </row>
    <row r="25" spans="1:7" ht="24" customHeight="1">
      <c r="A25" s="38" t="s">
        <v>79</v>
      </c>
      <c r="B25" s="235" t="s">
        <v>72</v>
      </c>
      <c r="C25" s="235"/>
      <c r="D25" s="86">
        <v>42140</v>
      </c>
      <c r="E25" s="87">
        <v>42141</v>
      </c>
    </row>
    <row r="26" spans="1:7" ht="24" customHeight="1">
      <c r="A26" s="38" t="s">
        <v>80</v>
      </c>
      <c r="B26" s="235" t="s">
        <v>73</v>
      </c>
      <c r="C26" s="235"/>
      <c r="D26" s="86">
        <v>42161</v>
      </c>
      <c r="E26" s="87">
        <v>42162</v>
      </c>
    </row>
    <row r="27" spans="1:7" ht="24" customHeight="1">
      <c r="A27" s="38" t="s">
        <v>81</v>
      </c>
      <c r="B27" s="235" t="s">
        <v>76</v>
      </c>
      <c r="C27" s="235"/>
      <c r="D27" s="86">
        <v>42175</v>
      </c>
      <c r="E27" s="87">
        <v>42176</v>
      </c>
    </row>
    <row r="28" spans="1:7" ht="15" customHeight="1"/>
    <row r="29" spans="1:7" ht="24" customHeight="1">
      <c r="B29" s="235" t="s">
        <v>96</v>
      </c>
      <c r="C29" s="235"/>
      <c r="D29" s="236">
        <v>42184</v>
      </c>
      <c r="E29" s="235"/>
    </row>
    <row r="30" spans="1:7" ht="15" customHeight="1"/>
    <row r="31" spans="1:7" ht="24" customHeight="1">
      <c r="B31" s="237" t="s">
        <v>89</v>
      </c>
      <c r="C31" s="238"/>
      <c r="D31" s="238"/>
      <c r="E31" s="239"/>
    </row>
    <row r="32" spans="1:7" ht="24" customHeight="1">
      <c r="A32" s="38" t="s">
        <v>77</v>
      </c>
      <c r="B32" s="235" t="s">
        <v>82</v>
      </c>
      <c r="C32" s="235"/>
      <c r="D32" s="86">
        <v>42189</v>
      </c>
      <c r="E32" s="87">
        <v>42190</v>
      </c>
    </row>
    <row r="33" spans="1:5" ht="24" customHeight="1">
      <c r="A33" s="38" t="s">
        <v>78</v>
      </c>
      <c r="B33" s="235" t="s">
        <v>83</v>
      </c>
      <c r="C33" s="235"/>
      <c r="D33" s="86">
        <v>42196</v>
      </c>
      <c r="E33" s="87">
        <v>42197</v>
      </c>
    </row>
    <row r="34" spans="1:5" ht="24" customHeight="1">
      <c r="A34" s="38" t="s">
        <v>79</v>
      </c>
      <c r="B34" s="235" t="s">
        <v>84</v>
      </c>
      <c r="C34" s="235"/>
      <c r="D34" s="86">
        <v>42252</v>
      </c>
      <c r="E34" s="87">
        <v>42253</v>
      </c>
    </row>
    <row r="35" spans="1:5" ht="24" customHeight="1">
      <c r="A35" s="38" t="s">
        <v>80</v>
      </c>
      <c r="B35" s="235" t="s">
        <v>85</v>
      </c>
      <c r="C35" s="235"/>
      <c r="D35" s="86">
        <v>42266</v>
      </c>
      <c r="E35" s="87">
        <v>42267</v>
      </c>
    </row>
    <row r="36" spans="1:5" ht="24" customHeight="1">
      <c r="A36" s="38" t="s">
        <v>81</v>
      </c>
      <c r="B36" s="235" t="s">
        <v>86</v>
      </c>
      <c r="C36" s="235"/>
      <c r="D36" s="86">
        <v>42294</v>
      </c>
      <c r="E36" s="87">
        <v>42295</v>
      </c>
    </row>
    <row r="37" spans="1:5" ht="15" customHeight="1"/>
    <row r="38" spans="1:5" ht="24" customHeight="1">
      <c r="B38" s="235" t="s">
        <v>97</v>
      </c>
      <c r="C38" s="235"/>
      <c r="D38" s="236" t="s">
        <v>98</v>
      </c>
      <c r="E38" s="235"/>
    </row>
  </sheetData>
  <mergeCells count="22">
    <mergeCell ref="D20:E20"/>
    <mergeCell ref="B22:E22"/>
    <mergeCell ref="B31:E31"/>
    <mergeCell ref="B38:C38"/>
    <mergeCell ref="A1:F1"/>
    <mergeCell ref="A4:F4"/>
    <mergeCell ref="A3:F3"/>
    <mergeCell ref="B25:C25"/>
    <mergeCell ref="A2:F2"/>
    <mergeCell ref="B23:C23"/>
    <mergeCell ref="B24:C24"/>
    <mergeCell ref="B20:C20"/>
    <mergeCell ref="B26:C26"/>
    <mergeCell ref="B32:C32"/>
    <mergeCell ref="B35:C35"/>
    <mergeCell ref="B36:C36"/>
    <mergeCell ref="D38:E38"/>
    <mergeCell ref="B27:C27"/>
    <mergeCell ref="B33:C33"/>
    <mergeCell ref="B34:C34"/>
    <mergeCell ref="B29:C29"/>
    <mergeCell ref="D29:E29"/>
  </mergeCells>
  <phoneticPr fontId="1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  <pageSetUpPr fitToPage="1"/>
  </sheetPr>
  <dimension ref="A1:X54"/>
  <sheetViews>
    <sheetView tabSelected="1" zoomScaleNormal="100" zoomScaleSheetLayoutView="85" workbookViewId="0">
      <selection activeCell="I27" sqref="I27"/>
    </sheetView>
  </sheetViews>
  <sheetFormatPr defaultColWidth="10.6640625" defaultRowHeight="16.2"/>
  <cols>
    <col min="1" max="1" width="13.6640625" style="1" customWidth="1"/>
    <col min="2" max="6" width="16.6640625" style="1" customWidth="1"/>
    <col min="7" max="7" width="9" style="1" customWidth="1"/>
    <col min="8" max="8" width="10.6640625" style="1"/>
    <col min="9" max="24" width="8.6640625" style="1" customWidth="1"/>
    <col min="25" max="16384" width="10.6640625" style="1"/>
  </cols>
  <sheetData>
    <row r="1" spans="1:24" ht="24" customHeight="1">
      <c r="A1" s="240" t="s">
        <v>87</v>
      </c>
      <c r="B1" s="240"/>
      <c r="C1" s="240"/>
      <c r="D1" s="240"/>
      <c r="E1" s="240"/>
      <c r="F1" s="240"/>
      <c r="G1" s="39"/>
    </row>
    <row r="2" spans="1:24" ht="24" customHeight="1" thickBot="1">
      <c r="A2" s="240" t="s">
        <v>147</v>
      </c>
      <c r="B2" s="240"/>
      <c r="C2" s="240"/>
      <c r="D2" s="240"/>
      <c r="E2" s="240"/>
      <c r="F2" s="240"/>
      <c r="G2" s="39"/>
      <c r="I2" s="200" t="s">
        <v>201</v>
      </c>
    </row>
    <row r="3" spans="1:24" ht="23.1" customHeight="1" thickBot="1">
      <c r="A3" s="179"/>
      <c r="B3" s="175" t="s">
        <v>191</v>
      </c>
      <c r="C3" s="38" t="s">
        <v>192</v>
      </c>
      <c r="D3" s="38" t="s">
        <v>193</v>
      </c>
      <c r="E3" s="38" t="s">
        <v>194</v>
      </c>
      <c r="F3" s="201" t="s">
        <v>195</v>
      </c>
      <c r="G3" s="39"/>
      <c r="I3" s="186" t="s">
        <v>158</v>
      </c>
      <c r="J3" s="187" t="s">
        <v>159</v>
      </c>
      <c r="K3" s="187" t="s">
        <v>160</v>
      </c>
      <c r="L3" s="188" t="s">
        <v>161</v>
      </c>
      <c r="M3" s="189" t="s">
        <v>162</v>
      </c>
      <c r="N3" s="187" t="s">
        <v>159</v>
      </c>
      <c r="O3" s="187" t="s">
        <v>160</v>
      </c>
      <c r="P3" s="188" t="s">
        <v>161</v>
      </c>
      <c r="Q3" s="189" t="s">
        <v>163</v>
      </c>
      <c r="R3" s="187" t="s">
        <v>159</v>
      </c>
      <c r="S3" s="187" t="s">
        <v>160</v>
      </c>
      <c r="T3" s="188" t="s">
        <v>161</v>
      </c>
      <c r="U3" s="189" t="s">
        <v>164</v>
      </c>
      <c r="V3" s="187" t="s">
        <v>159</v>
      </c>
      <c r="W3" s="187" t="s">
        <v>160</v>
      </c>
      <c r="X3" s="188" t="s">
        <v>161</v>
      </c>
    </row>
    <row r="4" spans="1:24" ht="23.1" customHeight="1">
      <c r="A4" s="180" t="s">
        <v>148</v>
      </c>
      <c r="B4" s="176"/>
      <c r="C4" s="174"/>
      <c r="D4" s="174"/>
      <c r="E4" s="174"/>
      <c r="F4" s="184"/>
      <c r="G4" s="39"/>
      <c r="I4" s="190"/>
      <c r="J4" s="191">
        <v>1</v>
      </c>
      <c r="K4" s="191"/>
      <c r="L4" s="192">
        <f>K4/$J$14</f>
        <v>0</v>
      </c>
      <c r="M4" s="193"/>
      <c r="N4" s="191">
        <v>1</v>
      </c>
      <c r="O4" s="191"/>
      <c r="P4" s="192">
        <f>O4/$N$14</f>
        <v>0</v>
      </c>
      <c r="Q4" s="193"/>
      <c r="R4" s="191">
        <v>1</v>
      </c>
      <c r="S4" s="191"/>
      <c r="T4" s="192">
        <f>S4/$R$14</f>
        <v>0</v>
      </c>
      <c r="U4" s="193"/>
      <c r="V4" s="191">
        <v>1</v>
      </c>
      <c r="W4" s="191"/>
      <c r="X4" s="192">
        <f>W4/$V$14</f>
        <v>0</v>
      </c>
    </row>
    <row r="5" spans="1:24" ht="23.1" customHeight="1">
      <c r="A5" s="181" t="s">
        <v>149</v>
      </c>
      <c r="B5" s="177"/>
      <c r="C5" s="173"/>
      <c r="D5" s="173"/>
      <c r="E5" s="173"/>
      <c r="F5" s="185"/>
      <c r="G5" s="39"/>
      <c r="I5" s="194"/>
      <c r="J5" s="160">
        <v>2</v>
      </c>
      <c r="K5" s="160"/>
      <c r="L5" s="192">
        <f>K5/$J$14</f>
        <v>0</v>
      </c>
      <c r="M5" s="195"/>
      <c r="N5" s="160">
        <v>2</v>
      </c>
      <c r="O5" s="160"/>
      <c r="P5" s="192">
        <f>O5/$J$14</f>
        <v>0</v>
      </c>
      <c r="Q5" s="195"/>
      <c r="R5" s="160">
        <v>2</v>
      </c>
      <c r="S5" s="160"/>
      <c r="T5" s="192">
        <f t="shared" ref="T5:T12" si="0">S5/$R$14</f>
        <v>0</v>
      </c>
      <c r="U5" s="195"/>
      <c r="V5" s="160">
        <v>2</v>
      </c>
      <c r="W5" s="160"/>
      <c r="X5" s="192">
        <f t="shared" ref="X5:X12" si="1">W5/$V$14</f>
        <v>0</v>
      </c>
    </row>
    <row r="6" spans="1:24" ht="23.1" customHeight="1">
      <c r="A6" s="181" t="s">
        <v>150</v>
      </c>
      <c r="B6" s="177"/>
      <c r="C6" s="173"/>
      <c r="D6" s="173"/>
      <c r="E6" s="173"/>
      <c r="F6" s="185"/>
      <c r="G6" s="39"/>
      <c r="I6" s="194"/>
      <c r="J6" s="160">
        <v>3</v>
      </c>
      <c r="K6" s="160"/>
      <c r="L6" s="192">
        <f>K6/$J$14</f>
        <v>0</v>
      </c>
      <c r="M6" s="195"/>
      <c r="N6" s="160">
        <v>3</v>
      </c>
      <c r="O6" s="160"/>
      <c r="P6" s="192">
        <f>O6/$J$14</f>
        <v>0</v>
      </c>
      <c r="Q6" s="195"/>
      <c r="R6" s="160">
        <v>3</v>
      </c>
      <c r="S6" s="160"/>
      <c r="T6" s="192">
        <f t="shared" si="0"/>
        <v>0</v>
      </c>
      <c r="U6" s="195"/>
      <c r="V6" s="160">
        <v>3</v>
      </c>
      <c r="W6" s="160"/>
      <c r="X6" s="192">
        <f t="shared" si="1"/>
        <v>0</v>
      </c>
    </row>
    <row r="7" spans="1:24" ht="23.1" customHeight="1">
      <c r="A7" s="181" t="s">
        <v>151</v>
      </c>
      <c r="B7" s="177"/>
      <c r="C7" s="173"/>
      <c r="D7" s="173"/>
      <c r="E7" s="173"/>
      <c r="F7" s="185"/>
      <c r="G7" s="39"/>
      <c r="I7" s="194"/>
      <c r="J7" s="160">
        <v>4</v>
      </c>
      <c r="K7" s="160"/>
      <c r="L7" s="192">
        <f t="shared" ref="L7:L12" si="2">K7/$J$14</f>
        <v>0</v>
      </c>
      <c r="M7" s="195"/>
      <c r="N7" s="160">
        <v>4</v>
      </c>
      <c r="O7" s="160"/>
      <c r="P7" s="192">
        <f t="shared" ref="P7:P12" si="3">O7/$J$14</f>
        <v>0</v>
      </c>
      <c r="Q7" s="195"/>
      <c r="R7" s="160">
        <v>4</v>
      </c>
      <c r="S7" s="160"/>
      <c r="T7" s="192">
        <f t="shared" si="0"/>
        <v>0</v>
      </c>
      <c r="U7" s="195"/>
      <c r="V7" s="160">
        <v>4</v>
      </c>
      <c r="W7" s="160"/>
      <c r="X7" s="192">
        <f t="shared" si="1"/>
        <v>0</v>
      </c>
    </row>
    <row r="8" spans="1:24" ht="23.1" customHeight="1">
      <c r="A8" s="181" t="s">
        <v>152</v>
      </c>
      <c r="B8" s="177"/>
      <c r="C8" s="173"/>
      <c r="D8" s="173"/>
      <c r="E8" s="173"/>
      <c r="F8" s="185"/>
      <c r="G8" s="39"/>
      <c r="I8" s="194"/>
      <c r="J8" s="160">
        <v>5</v>
      </c>
      <c r="K8" s="160"/>
      <c r="L8" s="192">
        <f t="shared" si="2"/>
        <v>0</v>
      </c>
      <c r="M8" s="195"/>
      <c r="N8" s="160">
        <v>5</v>
      </c>
      <c r="O8" s="160"/>
      <c r="P8" s="192">
        <f t="shared" si="3"/>
        <v>0</v>
      </c>
      <c r="Q8" s="195"/>
      <c r="R8" s="160">
        <v>5</v>
      </c>
      <c r="S8" s="160"/>
      <c r="T8" s="192">
        <f t="shared" si="0"/>
        <v>0</v>
      </c>
      <c r="U8" s="195"/>
      <c r="V8" s="160">
        <v>5</v>
      </c>
      <c r="W8" s="160"/>
      <c r="X8" s="192">
        <f t="shared" si="1"/>
        <v>0</v>
      </c>
    </row>
    <row r="9" spans="1:24" ht="23.1" customHeight="1">
      <c r="A9" s="181" t="s">
        <v>153</v>
      </c>
      <c r="B9" s="177"/>
      <c r="C9" s="173"/>
      <c r="D9" s="173"/>
      <c r="E9" s="173"/>
      <c r="F9" s="185"/>
      <c r="G9" s="39"/>
      <c r="I9" s="194"/>
      <c r="J9" s="160">
        <v>6</v>
      </c>
      <c r="K9" s="160"/>
      <c r="L9" s="192">
        <f t="shared" si="2"/>
        <v>0</v>
      </c>
      <c r="M9" s="195"/>
      <c r="N9" s="160">
        <v>6</v>
      </c>
      <c r="O9" s="160"/>
      <c r="P9" s="192">
        <f t="shared" si="3"/>
        <v>0</v>
      </c>
      <c r="Q9" s="195"/>
      <c r="R9" s="160">
        <v>6</v>
      </c>
      <c r="S9" s="160"/>
      <c r="T9" s="192">
        <f t="shared" si="0"/>
        <v>0</v>
      </c>
      <c r="U9" s="195"/>
      <c r="V9" s="160">
        <v>6</v>
      </c>
      <c r="W9" s="160"/>
      <c r="X9" s="192">
        <f t="shared" si="1"/>
        <v>0</v>
      </c>
    </row>
    <row r="10" spans="1:24" ht="23.1" customHeight="1">
      <c r="A10" s="181" t="s">
        <v>154</v>
      </c>
      <c r="B10" s="177"/>
      <c r="C10" s="173"/>
      <c r="D10" s="173"/>
      <c r="E10" s="173"/>
      <c r="F10" s="185"/>
      <c r="G10" s="39"/>
      <c r="I10" s="194"/>
      <c r="J10" s="160">
        <v>7</v>
      </c>
      <c r="K10" s="160"/>
      <c r="L10" s="192">
        <f t="shared" si="2"/>
        <v>0</v>
      </c>
      <c r="M10" s="195"/>
      <c r="N10" s="160">
        <v>7</v>
      </c>
      <c r="O10" s="160"/>
      <c r="P10" s="192">
        <f t="shared" si="3"/>
        <v>0</v>
      </c>
      <c r="Q10" s="195"/>
      <c r="R10" s="160">
        <v>7</v>
      </c>
      <c r="S10" s="160"/>
      <c r="T10" s="192">
        <f t="shared" si="0"/>
        <v>0</v>
      </c>
      <c r="U10" s="195"/>
      <c r="V10" s="160">
        <v>7</v>
      </c>
      <c r="W10" s="160"/>
      <c r="X10" s="192">
        <f t="shared" si="1"/>
        <v>0</v>
      </c>
    </row>
    <row r="11" spans="1:24" ht="23.1" customHeight="1">
      <c r="A11" s="181" t="s">
        <v>155</v>
      </c>
      <c r="B11" s="177"/>
      <c r="C11" s="173"/>
      <c r="D11" s="173"/>
      <c r="E11" s="173"/>
      <c r="F11" s="185"/>
      <c r="G11" s="39"/>
      <c r="I11" s="194"/>
      <c r="J11" s="160">
        <v>8</v>
      </c>
      <c r="K11" s="160"/>
      <c r="L11" s="192">
        <f t="shared" si="2"/>
        <v>0</v>
      </c>
      <c r="M11" s="195"/>
      <c r="N11" s="160">
        <v>8</v>
      </c>
      <c r="O11" s="160"/>
      <c r="P11" s="192">
        <f t="shared" si="3"/>
        <v>0</v>
      </c>
      <c r="Q11" s="195"/>
      <c r="R11" s="160">
        <v>8</v>
      </c>
      <c r="S11" s="160"/>
      <c r="T11" s="192">
        <f t="shared" si="0"/>
        <v>0</v>
      </c>
      <c r="U11" s="195"/>
      <c r="V11" s="160">
        <v>8</v>
      </c>
      <c r="W11" s="160"/>
      <c r="X11" s="192">
        <f t="shared" si="1"/>
        <v>0</v>
      </c>
    </row>
    <row r="12" spans="1:24" ht="23.1" customHeight="1">
      <c r="A12" s="181" t="s">
        <v>156</v>
      </c>
      <c r="B12" s="177"/>
      <c r="C12" s="173"/>
      <c r="D12" s="173"/>
      <c r="E12" s="173"/>
      <c r="F12" s="185"/>
      <c r="G12" s="39"/>
      <c r="I12" s="194"/>
      <c r="J12" s="160">
        <v>9</v>
      </c>
      <c r="K12" s="160"/>
      <c r="L12" s="192">
        <f t="shared" si="2"/>
        <v>0</v>
      </c>
      <c r="M12" s="195"/>
      <c r="N12" s="160">
        <v>9</v>
      </c>
      <c r="O12" s="160"/>
      <c r="P12" s="192">
        <f t="shared" si="3"/>
        <v>0</v>
      </c>
      <c r="Q12" s="195"/>
      <c r="R12" s="160">
        <v>9</v>
      </c>
      <c r="S12" s="160"/>
      <c r="T12" s="192">
        <f t="shared" si="0"/>
        <v>0</v>
      </c>
      <c r="U12" s="195"/>
      <c r="V12" s="160">
        <v>9</v>
      </c>
      <c r="W12" s="160"/>
      <c r="X12" s="192">
        <f t="shared" si="1"/>
        <v>0</v>
      </c>
    </row>
    <row r="13" spans="1:24" ht="23.1" customHeight="1" thickBot="1">
      <c r="A13" s="182" t="s">
        <v>157</v>
      </c>
      <c r="B13" s="178"/>
      <c r="C13" s="183"/>
      <c r="D13" s="183"/>
      <c r="E13" s="183"/>
      <c r="F13" s="183"/>
      <c r="G13" s="39"/>
      <c r="I13" s="196"/>
      <c r="J13" s="197">
        <v>10</v>
      </c>
      <c r="K13" s="197"/>
      <c r="L13" s="198"/>
      <c r="M13" s="199"/>
      <c r="N13" s="197"/>
      <c r="O13" s="197"/>
      <c r="P13" s="198"/>
      <c r="Q13" s="199"/>
      <c r="R13" s="197"/>
      <c r="S13" s="197"/>
      <c r="T13" s="198"/>
      <c r="U13" s="199"/>
      <c r="V13" s="197"/>
      <c r="W13" s="197"/>
      <c r="X13" s="198"/>
    </row>
    <row r="14" spans="1:24" ht="23.1" customHeight="1">
      <c r="A14" s="172"/>
      <c r="B14" s="172"/>
      <c r="C14" s="172"/>
      <c r="D14" s="172"/>
      <c r="E14" s="172"/>
      <c r="F14" s="172"/>
      <c r="G14" s="39"/>
      <c r="I14" s="40" t="s">
        <v>165</v>
      </c>
      <c r="J14" s="169">
        <v>10</v>
      </c>
      <c r="K14" s="169"/>
      <c r="L14" s="169"/>
      <c r="M14" s="40" t="s">
        <v>165</v>
      </c>
      <c r="N14" s="169">
        <v>9</v>
      </c>
      <c r="O14" s="169"/>
      <c r="P14" s="169"/>
      <c r="Q14" s="40" t="s">
        <v>165</v>
      </c>
      <c r="R14" s="169">
        <v>9</v>
      </c>
      <c r="S14" s="169"/>
      <c r="T14" s="169"/>
      <c r="U14" s="40" t="s">
        <v>165</v>
      </c>
      <c r="V14" s="169">
        <v>9</v>
      </c>
      <c r="W14" s="169"/>
      <c r="X14" s="169"/>
    </row>
    <row r="15" spans="1:24" ht="24" customHeight="1">
      <c r="A15" s="240" t="s">
        <v>129</v>
      </c>
      <c r="B15" s="240"/>
      <c r="C15" s="240"/>
      <c r="D15" s="240"/>
      <c r="E15" s="240"/>
      <c r="F15" s="240"/>
      <c r="G15" s="39"/>
    </row>
    <row r="16" spans="1:24" ht="24" customHeight="1">
      <c r="A16" s="240" t="s">
        <v>90</v>
      </c>
      <c r="B16" s="240"/>
      <c r="C16" s="240"/>
      <c r="D16" s="240"/>
      <c r="E16" s="240"/>
      <c r="F16" s="240"/>
      <c r="G16" s="39"/>
    </row>
    <row r="17" spans="1:7" ht="24" customHeight="1">
      <c r="A17" s="241" t="s">
        <v>200</v>
      </c>
      <c r="B17" s="241"/>
      <c r="C17" s="241"/>
      <c r="D17" s="241"/>
      <c r="E17" s="241"/>
      <c r="F17" s="241"/>
    </row>
    <row r="18" spans="1:7" ht="24" customHeight="1">
      <c r="A18" s="38" t="s">
        <v>130</v>
      </c>
      <c r="B18" s="38" t="s">
        <v>91</v>
      </c>
      <c r="C18" s="38" t="s">
        <v>92</v>
      </c>
      <c r="D18" s="38" t="s">
        <v>93</v>
      </c>
      <c r="E18" s="38" t="s">
        <v>94</v>
      </c>
      <c r="F18" s="201" t="s">
        <v>134</v>
      </c>
      <c r="G18" s="40"/>
    </row>
    <row r="19" spans="1:7" ht="24" customHeight="1">
      <c r="A19" s="38">
        <v>1</v>
      </c>
      <c r="B19" s="158" t="s">
        <v>135</v>
      </c>
      <c r="C19" s="158" t="s">
        <v>167</v>
      </c>
      <c r="D19" s="158" t="s">
        <v>172</v>
      </c>
      <c r="E19" s="158" t="s">
        <v>181</v>
      </c>
      <c r="F19" s="159"/>
      <c r="G19" s="40"/>
    </row>
    <row r="20" spans="1:7" ht="24" customHeight="1">
      <c r="A20" s="38">
        <v>2</v>
      </c>
      <c r="B20" s="158" t="s">
        <v>136</v>
      </c>
      <c r="C20" s="158" t="s">
        <v>168</v>
      </c>
      <c r="D20" s="158" t="s">
        <v>173</v>
      </c>
      <c r="E20" s="158" t="s">
        <v>182</v>
      </c>
      <c r="F20" s="159"/>
      <c r="G20" s="40"/>
    </row>
    <row r="21" spans="1:7" ht="24" customHeight="1">
      <c r="A21" s="38">
        <v>3</v>
      </c>
      <c r="B21" s="158" t="s">
        <v>137</v>
      </c>
      <c r="C21" s="158" t="s">
        <v>143</v>
      </c>
      <c r="D21" s="158" t="s">
        <v>174</v>
      </c>
      <c r="E21" s="158" t="s">
        <v>183</v>
      </c>
      <c r="F21" s="159"/>
      <c r="G21" s="40"/>
    </row>
    <row r="22" spans="1:7" ht="24" customHeight="1">
      <c r="A22" s="38">
        <v>4</v>
      </c>
      <c r="B22" s="158" t="s">
        <v>138</v>
      </c>
      <c r="C22" s="158" t="s">
        <v>144</v>
      </c>
      <c r="D22" s="158" t="s">
        <v>175</v>
      </c>
      <c r="E22" s="158" t="s">
        <v>184</v>
      </c>
      <c r="F22" s="159"/>
      <c r="G22" s="40"/>
    </row>
    <row r="23" spans="1:7" ht="24" customHeight="1">
      <c r="A23" s="38">
        <v>5</v>
      </c>
      <c r="B23" s="158" t="s">
        <v>139</v>
      </c>
      <c r="C23" s="158" t="s">
        <v>145</v>
      </c>
      <c r="D23" s="158" t="s">
        <v>176</v>
      </c>
      <c r="E23" s="158" t="s">
        <v>185</v>
      </c>
      <c r="F23" s="159"/>
      <c r="G23" s="40"/>
    </row>
    <row r="24" spans="1:7" ht="24" customHeight="1">
      <c r="A24" s="38">
        <v>6</v>
      </c>
      <c r="B24" s="158" t="s">
        <v>140</v>
      </c>
      <c r="C24" s="158" t="s">
        <v>146</v>
      </c>
      <c r="D24" s="158" t="s">
        <v>177</v>
      </c>
      <c r="E24" s="158" t="s">
        <v>186</v>
      </c>
      <c r="F24" s="159"/>
      <c r="G24" s="40"/>
    </row>
    <row r="25" spans="1:7" ht="24" customHeight="1">
      <c r="A25" s="38">
        <v>7</v>
      </c>
      <c r="B25" s="158" t="s">
        <v>141</v>
      </c>
      <c r="C25" s="158" t="s">
        <v>169</v>
      </c>
      <c r="D25" s="158" t="s">
        <v>178</v>
      </c>
      <c r="E25" s="158" t="s">
        <v>187</v>
      </c>
      <c r="F25" s="159"/>
      <c r="G25" s="40"/>
    </row>
    <row r="26" spans="1:7" ht="24" customHeight="1">
      <c r="A26" s="38">
        <v>8</v>
      </c>
      <c r="B26" s="158" t="s">
        <v>142</v>
      </c>
      <c r="C26" s="158" t="s">
        <v>170</v>
      </c>
      <c r="D26" s="158" t="s">
        <v>179</v>
      </c>
      <c r="E26" s="158" t="s">
        <v>188</v>
      </c>
      <c r="F26" s="159"/>
      <c r="G26" s="40"/>
    </row>
    <row r="27" spans="1:7" ht="24" customHeight="1">
      <c r="A27" s="38">
        <v>9</v>
      </c>
      <c r="B27" s="158" t="s">
        <v>166</v>
      </c>
      <c r="C27" s="158" t="s">
        <v>171</v>
      </c>
      <c r="D27" s="158" t="s">
        <v>180</v>
      </c>
      <c r="E27" s="158" t="s">
        <v>189</v>
      </c>
      <c r="F27" s="159"/>
      <c r="G27" s="40"/>
    </row>
    <row r="28" spans="1:7" ht="24" customHeight="1">
      <c r="A28" s="38">
        <v>10</v>
      </c>
      <c r="B28" s="158" t="s">
        <v>190</v>
      </c>
      <c r="C28" s="159"/>
      <c r="D28" s="159"/>
      <c r="E28" s="159"/>
      <c r="F28" s="159"/>
      <c r="G28" s="40"/>
    </row>
    <row r="29" spans="1:7" ht="24" customHeight="1">
      <c r="A29" s="38">
        <v>11</v>
      </c>
      <c r="B29" s="159"/>
      <c r="C29" s="159"/>
      <c r="D29" s="159"/>
      <c r="E29" s="159"/>
      <c r="F29" s="159"/>
      <c r="G29" s="40"/>
    </row>
    <row r="30" spans="1:7" ht="24" customHeight="1">
      <c r="A30" s="212" t="s">
        <v>256</v>
      </c>
      <c r="B30" s="171"/>
      <c r="C30" s="171"/>
      <c r="D30" s="171"/>
      <c r="E30" s="171"/>
      <c r="F30" s="162"/>
      <c r="G30" s="41"/>
    </row>
    <row r="31" spans="1:7" ht="24" customHeight="1">
      <c r="A31" s="212" t="s">
        <v>257</v>
      </c>
      <c r="B31" s="171"/>
      <c r="C31" s="171"/>
      <c r="D31" s="171"/>
      <c r="E31" s="171"/>
      <c r="F31" s="162"/>
      <c r="G31" s="41"/>
    </row>
    <row r="32" spans="1:7" ht="15" customHeight="1"/>
    <row r="33" spans="1:6" ht="15" customHeight="1"/>
    <row r="34" spans="1:6" ht="24" customHeight="1">
      <c r="B34" s="237" t="s">
        <v>89</v>
      </c>
      <c r="C34" s="238"/>
      <c r="D34" s="238"/>
      <c r="E34" s="239"/>
    </row>
    <row r="35" spans="1:6" ht="24" customHeight="1">
      <c r="A35" s="38" t="s">
        <v>77</v>
      </c>
      <c r="B35" s="235" t="s">
        <v>82</v>
      </c>
      <c r="C35" s="235"/>
      <c r="D35" s="86">
        <v>42189</v>
      </c>
      <c r="E35" s="87">
        <v>42190</v>
      </c>
    </row>
    <row r="36" spans="1:6" ht="24" customHeight="1">
      <c r="A36" s="38" t="s">
        <v>78</v>
      </c>
      <c r="B36" s="235" t="s">
        <v>83</v>
      </c>
      <c r="C36" s="235"/>
      <c r="D36" s="86">
        <v>42196</v>
      </c>
      <c r="E36" s="87">
        <v>42197</v>
      </c>
    </row>
    <row r="37" spans="1:6" ht="24" customHeight="1">
      <c r="A37" s="38" t="s">
        <v>79</v>
      </c>
      <c r="B37" s="235" t="s">
        <v>84</v>
      </c>
      <c r="C37" s="235"/>
      <c r="D37" s="86">
        <v>42252</v>
      </c>
      <c r="E37" s="87">
        <v>42253</v>
      </c>
    </row>
    <row r="38" spans="1:6" ht="24" customHeight="1">
      <c r="A38" s="38" t="s">
        <v>80</v>
      </c>
      <c r="B38" s="235" t="s">
        <v>85</v>
      </c>
      <c r="C38" s="235"/>
      <c r="D38" s="86">
        <v>42266</v>
      </c>
      <c r="E38" s="87">
        <v>42267</v>
      </c>
    </row>
    <row r="39" spans="1:6" ht="24" customHeight="1">
      <c r="A39" s="38" t="s">
        <v>81</v>
      </c>
      <c r="B39" s="235" t="s">
        <v>86</v>
      </c>
      <c r="C39" s="235"/>
      <c r="D39" s="86">
        <v>42294</v>
      </c>
      <c r="E39" s="87">
        <v>42295</v>
      </c>
    </row>
    <row r="40" spans="1:6" ht="15" customHeight="1"/>
    <row r="41" spans="1:6" ht="24" customHeight="1">
      <c r="B41" s="235" t="s">
        <v>97</v>
      </c>
      <c r="C41" s="235"/>
      <c r="D41" s="236" t="s">
        <v>207</v>
      </c>
      <c r="E41" s="235"/>
    </row>
    <row r="42" spans="1:6" ht="24" customHeight="1">
      <c r="B42" s="40"/>
      <c r="C42" s="40"/>
      <c r="D42" s="202"/>
      <c r="E42" s="40"/>
    </row>
    <row r="43" spans="1:6" ht="21">
      <c r="A43" s="240" t="s">
        <v>202</v>
      </c>
      <c r="B43" s="240"/>
      <c r="C43" s="240"/>
      <c r="D43" s="240"/>
      <c r="E43" s="240"/>
      <c r="F43" s="240"/>
    </row>
    <row r="44" spans="1:6" ht="21">
      <c r="A44" s="179"/>
      <c r="B44" s="175" t="s">
        <v>204</v>
      </c>
      <c r="C44" s="38" t="s">
        <v>203</v>
      </c>
      <c r="D44" s="38" t="s">
        <v>205</v>
      </c>
      <c r="E44" s="38" t="s">
        <v>206</v>
      </c>
      <c r="F44" s="201" t="s">
        <v>195</v>
      </c>
    </row>
    <row r="45" spans="1:6" ht="21">
      <c r="A45" s="180" t="s">
        <v>148</v>
      </c>
      <c r="B45" s="176"/>
      <c r="C45" s="174"/>
      <c r="D45" s="174"/>
      <c r="E45" s="174"/>
      <c r="F45" s="184"/>
    </row>
    <row r="46" spans="1:6" ht="21">
      <c r="A46" s="181" t="s">
        <v>149</v>
      </c>
      <c r="B46" s="177"/>
      <c r="C46" s="173"/>
      <c r="D46" s="173"/>
      <c r="E46" s="173"/>
      <c r="F46" s="185"/>
    </row>
    <row r="47" spans="1:6" ht="21">
      <c r="A47" s="181" t="s">
        <v>150</v>
      </c>
      <c r="B47" s="177"/>
      <c r="C47" s="173"/>
      <c r="D47" s="173"/>
      <c r="E47" s="173"/>
      <c r="F47" s="185"/>
    </row>
    <row r="48" spans="1:6" ht="21">
      <c r="A48" s="181" t="s">
        <v>151</v>
      </c>
      <c r="B48" s="177"/>
      <c r="C48" s="173"/>
      <c r="D48" s="173"/>
      <c r="E48" s="173"/>
      <c r="F48" s="185"/>
    </row>
    <row r="49" spans="1:6" ht="21">
      <c r="A49" s="181" t="s">
        <v>152</v>
      </c>
      <c r="B49" s="177"/>
      <c r="C49" s="173"/>
      <c r="D49" s="173"/>
      <c r="E49" s="173"/>
      <c r="F49" s="185"/>
    </row>
    <row r="50" spans="1:6" ht="21">
      <c r="A50" s="181" t="s">
        <v>153</v>
      </c>
      <c r="B50" s="177"/>
      <c r="C50" s="173"/>
      <c r="D50" s="173"/>
      <c r="E50" s="173"/>
      <c r="F50" s="185"/>
    </row>
    <row r="51" spans="1:6" ht="21">
      <c r="A51" s="181" t="s">
        <v>154</v>
      </c>
      <c r="B51" s="177"/>
      <c r="C51" s="173"/>
      <c r="D51" s="173"/>
      <c r="E51" s="173"/>
      <c r="F51" s="185"/>
    </row>
    <row r="52" spans="1:6" ht="21">
      <c r="A52" s="181" t="s">
        <v>155</v>
      </c>
      <c r="B52" s="177"/>
      <c r="C52" s="173"/>
      <c r="D52" s="173"/>
      <c r="E52" s="173"/>
      <c r="F52" s="185"/>
    </row>
    <row r="53" spans="1:6" ht="21">
      <c r="A53" s="181" t="s">
        <v>156</v>
      </c>
      <c r="B53" s="177"/>
      <c r="C53" s="173"/>
      <c r="D53" s="173"/>
      <c r="E53" s="173"/>
      <c r="F53" s="185"/>
    </row>
    <row r="54" spans="1:6" ht="21">
      <c r="A54" s="182" t="s">
        <v>157</v>
      </c>
      <c r="B54" s="178"/>
      <c r="C54" s="183"/>
      <c r="D54" s="183"/>
      <c r="E54" s="183"/>
      <c r="F54" s="183"/>
    </row>
  </sheetData>
  <mergeCells count="14">
    <mergeCell ref="B38:C38"/>
    <mergeCell ref="B39:C39"/>
    <mergeCell ref="B41:C41"/>
    <mergeCell ref="D41:E41"/>
    <mergeCell ref="A17:F17"/>
    <mergeCell ref="A2:F2"/>
    <mergeCell ref="A1:F1"/>
    <mergeCell ref="A15:F15"/>
    <mergeCell ref="A16:F16"/>
    <mergeCell ref="A43:F43"/>
    <mergeCell ref="B34:E34"/>
    <mergeCell ref="B35:C35"/>
    <mergeCell ref="B36:C36"/>
    <mergeCell ref="B37:C37"/>
  </mergeCells>
  <phoneticPr fontId="1"/>
  <printOptions horizontalCentered="1" verticalCentered="1"/>
  <pageMargins left="0" right="0" top="0" bottom="0" header="0.51181102362204722" footer="0.51181102362204722"/>
  <pageSetup paperSize="9" scale="93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V41"/>
  <sheetViews>
    <sheetView showGridLines="0" zoomScaleNormal="100" zoomScaleSheetLayoutView="100" workbookViewId="0">
      <selection sqref="A1:A65536"/>
    </sheetView>
  </sheetViews>
  <sheetFormatPr defaultColWidth="13" defaultRowHeight="13.2"/>
  <cols>
    <col min="1" max="1" width="12.6640625" style="6" customWidth="1"/>
    <col min="2" max="2" width="20.6640625" style="5" customWidth="1"/>
    <col min="3" max="3" width="8.88671875" style="5" customWidth="1"/>
    <col min="4" max="4" width="3.6640625" style="5" customWidth="1"/>
    <col min="5" max="6" width="8.88671875" style="5" customWidth="1"/>
    <col min="7" max="7" width="3.6640625" style="5" customWidth="1"/>
    <col min="8" max="9" width="8.88671875" style="5" customWidth="1"/>
    <col min="10" max="10" width="3.6640625" style="5" customWidth="1"/>
    <col min="11" max="12" width="8.88671875" style="5" customWidth="1"/>
    <col min="13" max="13" width="3.6640625" style="5" customWidth="1"/>
    <col min="14" max="15" width="8.88671875" style="5" customWidth="1"/>
    <col min="16" max="16" width="3.6640625" style="5" customWidth="1"/>
    <col min="17" max="17" width="8.88671875" style="5" customWidth="1"/>
    <col min="18" max="16384" width="13" style="5"/>
  </cols>
  <sheetData>
    <row r="1" spans="1:22" s="4" customFormat="1" ht="39.75" customHeight="1" thickBot="1">
      <c r="A1" s="168" t="str">
        <f ca="1">'組合せ (前期)'!A1</f>
        <v>2015年度 大分地区こくみん共済U-12サッカーリーグ</v>
      </c>
      <c r="B1" s="2"/>
      <c r="C1" s="3"/>
      <c r="D1" s="3"/>
      <c r="E1" s="3"/>
      <c r="F1" s="3"/>
      <c r="J1" s="259" t="s">
        <v>99</v>
      </c>
      <c r="K1" s="260"/>
      <c r="L1" s="260"/>
      <c r="M1" s="261"/>
      <c r="O1" s="262" t="s">
        <v>128</v>
      </c>
      <c r="P1" s="263"/>
      <c r="Q1" s="264"/>
    </row>
    <row r="2" spans="1:22" ht="39.75" customHeight="1" thickBot="1">
      <c r="A2" s="10" t="s">
        <v>15</v>
      </c>
      <c r="B2" s="166" t="str">
        <f ca="1">'組合せ (前期)'!B17</f>
        <v>キングス</v>
      </c>
      <c r="C2" s="250" t="str">
        <f ca="1">'組合せ (前期)'!B18</f>
        <v>アトレチコエラン横瀬</v>
      </c>
      <c r="D2" s="250"/>
      <c r="E2" s="250"/>
      <c r="K2" s="9"/>
      <c r="O2" s="266" t="s">
        <v>110</v>
      </c>
      <c r="P2" s="266"/>
      <c r="Q2" s="266"/>
      <c r="R2" s="167"/>
      <c r="S2" s="167"/>
      <c r="T2" s="167"/>
    </row>
    <row r="3" spans="1:22" ht="21.75" customHeight="1" thickBot="1">
      <c r="A3" s="82" t="s">
        <v>14</v>
      </c>
      <c r="B3" s="7" t="s">
        <v>11</v>
      </c>
      <c r="C3" s="251" t="s">
        <v>16</v>
      </c>
      <c r="D3" s="251"/>
      <c r="E3" s="251"/>
      <c r="F3" s="252" t="s">
        <v>60</v>
      </c>
      <c r="G3" s="253"/>
      <c r="H3" s="254"/>
      <c r="I3" s="252" t="s">
        <v>251</v>
      </c>
      <c r="J3" s="253"/>
      <c r="K3" s="254"/>
      <c r="L3" s="252" t="s">
        <v>252</v>
      </c>
      <c r="M3" s="253"/>
      <c r="N3" s="254"/>
      <c r="O3" s="252" t="s">
        <v>253</v>
      </c>
      <c r="P3" s="253"/>
      <c r="Q3" s="265"/>
    </row>
    <row r="4" spans="1:22" ht="21.75" customHeight="1">
      <c r="A4" s="81" t="s">
        <v>70</v>
      </c>
      <c r="B4" s="255" t="s">
        <v>227</v>
      </c>
      <c r="C4" s="129" t="str">
        <f>E25</f>
        <v>タートルズ</v>
      </c>
      <c r="D4" s="130" t="s">
        <v>17</v>
      </c>
      <c r="E4" s="131" t="str">
        <f>H25</f>
        <v>リノス</v>
      </c>
      <c r="F4" s="129" t="str">
        <f>K25</f>
        <v>ドリームキッズ</v>
      </c>
      <c r="G4" s="130" t="s">
        <v>17</v>
      </c>
      <c r="H4" s="131" t="str">
        <f>N25</f>
        <v>宗方</v>
      </c>
      <c r="I4" s="129" t="str">
        <f>Q25</f>
        <v>吉野</v>
      </c>
      <c r="J4" s="130" t="s">
        <v>17</v>
      </c>
      <c r="K4" s="131" t="str">
        <f>E25</f>
        <v>タートルズ</v>
      </c>
      <c r="L4" s="129" t="str">
        <f>H25</f>
        <v>リノス</v>
      </c>
      <c r="M4" s="130" t="s">
        <v>17</v>
      </c>
      <c r="N4" s="131" t="str">
        <f>K25</f>
        <v>ドリームキッズ</v>
      </c>
      <c r="O4" s="129" t="str">
        <f>N25</f>
        <v>宗方</v>
      </c>
      <c r="P4" s="130" t="s">
        <v>17</v>
      </c>
      <c r="Q4" s="132" t="str">
        <f>Q25</f>
        <v>吉野</v>
      </c>
      <c r="S4" s="9"/>
      <c r="T4" s="9"/>
      <c r="U4" s="9"/>
      <c r="V4" s="9"/>
    </row>
    <row r="5" spans="1:22" ht="21.75" customHeight="1">
      <c r="A5" s="214">
        <v>42113</v>
      </c>
      <c r="B5" s="256"/>
      <c r="C5" s="245" t="str">
        <f>K25</f>
        <v>ドリームキッズ</v>
      </c>
      <c r="D5" s="246"/>
      <c r="E5" s="249"/>
      <c r="F5" s="245" t="str">
        <f>E25</f>
        <v>タートルズ</v>
      </c>
      <c r="G5" s="246"/>
      <c r="H5" s="249"/>
      <c r="I5" s="245" t="str">
        <f>N25</f>
        <v>宗方</v>
      </c>
      <c r="J5" s="246"/>
      <c r="K5" s="249"/>
      <c r="L5" s="245" t="str">
        <f>Q25</f>
        <v>吉野</v>
      </c>
      <c r="M5" s="246"/>
      <c r="N5" s="249"/>
      <c r="O5" s="245" t="str">
        <f>H25</f>
        <v>リノス</v>
      </c>
      <c r="P5" s="246"/>
      <c r="Q5" s="247"/>
      <c r="S5" s="9"/>
      <c r="T5" s="9"/>
      <c r="U5" s="9"/>
      <c r="V5" s="9"/>
    </row>
    <row r="6" spans="1:22" ht="21.75" customHeight="1">
      <c r="A6" s="81" t="s">
        <v>239</v>
      </c>
      <c r="B6" s="257" t="s">
        <v>228</v>
      </c>
      <c r="C6" s="133" t="str">
        <f>E26</f>
        <v>東陽</v>
      </c>
      <c r="D6" s="134" t="s">
        <v>18</v>
      </c>
      <c r="E6" s="135" t="str">
        <f>H26</f>
        <v>アトレチコエラン横瀬</v>
      </c>
      <c r="F6" s="133" t="str">
        <f>K26</f>
        <v>カティオーラ松岡B</v>
      </c>
      <c r="G6" s="134" t="s">
        <v>18</v>
      </c>
      <c r="H6" s="135" t="str">
        <f>N26</f>
        <v>キングス</v>
      </c>
      <c r="I6" s="133" t="str">
        <f>Q26</f>
        <v>別保</v>
      </c>
      <c r="J6" s="134" t="s">
        <v>18</v>
      </c>
      <c r="K6" s="135" t="str">
        <f>E26</f>
        <v>東陽</v>
      </c>
      <c r="L6" s="133" t="str">
        <f>H26</f>
        <v>アトレチコエラン横瀬</v>
      </c>
      <c r="M6" s="134" t="s">
        <v>18</v>
      </c>
      <c r="N6" s="135" t="str">
        <f>K26</f>
        <v>カティオーラ松岡B</v>
      </c>
      <c r="O6" s="133" t="str">
        <f>N26</f>
        <v>キングス</v>
      </c>
      <c r="P6" s="134" t="s">
        <v>18</v>
      </c>
      <c r="Q6" s="136" t="str">
        <f>Q26</f>
        <v>別保</v>
      </c>
    </row>
    <row r="7" spans="1:22" ht="21.75" customHeight="1" thickBot="1">
      <c r="A7" s="8"/>
      <c r="B7" s="258"/>
      <c r="C7" s="242" t="str">
        <f>Q26</f>
        <v>別保</v>
      </c>
      <c r="D7" s="243"/>
      <c r="E7" s="248"/>
      <c r="F7" s="242" t="str">
        <f>E26</f>
        <v>東陽</v>
      </c>
      <c r="G7" s="243"/>
      <c r="H7" s="248"/>
      <c r="I7" s="242" t="str">
        <f>K26</f>
        <v>カティオーラ松岡B</v>
      </c>
      <c r="J7" s="243"/>
      <c r="K7" s="248"/>
      <c r="L7" s="242" t="str">
        <f>N26</f>
        <v>キングス</v>
      </c>
      <c r="M7" s="243"/>
      <c r="N7" s="248"/>
      <c r="O7" s="242" t="str">
        <f>H26</f>
        <v>アトレチコエラン横瀬</v>
      </c>
      <c r="P7" s="243"/>
      <c r="Q7" s="244"/>
    </row>
    <row r="8" spans="1:22" ht="21.75" customHeight="1">
      <c r="A8" s="81" t="s">
        <v>71</v>
      </c>
      <c r="B8" s="255" t="s">
        <v>229</v>
      </c>
      <c r="C8" s="129" t="str">
        <f>Q25</f>
        <v>吉野</v>
      </c>
      <c r="D8" s="130" t="s">
        <v>17</v>
      </c>
      <c r="E8" s="131" t="str">
        <f>N26</f>
        <v>キングス</v>
      </c>
      <c r="F8" s="129" t="str">
        <f>Q26</f>
        <v>別保</v>
      </c>
      <c r="G8" s="130" t="s">
        <v>17</v>
      </c>
      <c r="H8" s="131" t="str">
        <f>K26</f>
        <v>カティオーラ松岡B</v>
      </c>
      <c r="I8" s="129" t="str">
        <f>K25</f>
        <v>ドリームキッズ</v>
      </c>
      <c r="J8" s="130" t="s">
        <v>17</v>
      </c>
      <c r="K8" s="131" t="str">
        <f>N26</f>
        <v>キングス</v>
      </c>
      <c r="L8" s="129"/>
      <c r="M8" s="130"/>
      <c r="N8" s="130"/>
      <c r="O8" s="130"/>
      <c r="P8" s="130"/>
      <c r="Q8" s="132"/>
    </row>
    <row r="9" spans="1:22" ht="21.75" customHeight="1">
      <c r="A9" s="214">
        <v>42134</v>
      </c>
      <c r="B9" s="256"/>
      <c r="C9" s="245" t="str">
        <f>Q26</f>
        <v>別保</v>
      </c>
      <c r="D9" s="246"/>
      <c r="E9" s="249"/>
      <c r="F9" s="245" t="str">
        <f>Q25</f>
        <v>吉野</v>
      </c>
      <c r="G9" s="246"/>
      <c r="H9" s="249"/>
      <c r="I9" s="245" t="str">
        <f>K26</f>
        <v>カティオーラ松岡B</v>
      </c>
      <c r="J9" s="246"/>
      <c r="K9" s="249"/>
      <c r="L9" s="140"/>
      <c r="M9" s="141"/>
      <c r="N9" s="141"/>
      <c r="O9" s="141"/>
      <c r="P9" s="141"/>
      <c r="Q9" s="142"/>
    </row>
    <row r="10" spans="1:22" ht="21.75" customHeight="1">
      <c r="A10" s="81" t="s">
        <v>239</v>
      </c>
      <c r="B10" s="257" t="s">
        <v>230</v>
      </c>
      <c r="C10" s="133" t="str">
        <f>N25</f>
        <v>宗方</v>
      </c>
      <c r="D10" s="134" t="s">
        <v>19</v>
      </c>
      <c r="E10" s="135" t="str">
        <f>H26</f>
        <v>アトレチコエラン横瀬</v>
      </c>
      <c r="F10" s="133" t="str">
        <f>H25</f>
        <v>リノス</v>
      </c>
      <c r="G10" s="134" t="s">
        <v>19</v>
      </c>
      <c r="H10" s="135" t="str">
        <f>E26</f>
        <v>東陽</v>
      </c>
      <c r="I10" s="133" t="str">
        <f>N25</f>
        <v>宗方</v>
      </c>
      <c r="J10" s="134" t="s">
        <v>19</v>
      </c>
      <c r="K10" s="135" t="str">
        <f>E25</f>
        <v>タートルズ</v>
      </c>
      <c r="L10" s="140"/>
      <c r="M10" s="141"/>
      <c r="N10" s="141"/>
      <c r="O10" s="141"/>
      <c r="P10" s="141"/>
      <c r="Q10" s="142"/>
    </row>
    <row r="11" spans="1:22" ht="21.75" customHeight="1" thickBot="1">
      <c r="A11" s="8"/>
      <c r="B11" s="258"/>
      <c r="C11" s="242" t="str">
        <f>H25</f>
        <v>リノス</v>
      </c>
      <c r="D11" s="243"/>
      <c r="E11" s="248"/>
      <c r="F11" s="242" t="str">
        <f>N25</f>
        <v>宗方</v>
      </c>
      <c r="G11" s="243"/>
      <c r="H11" s="248"/>
      <c r="I11" s="242" t="str">
        <f>E26</f>
        <v>東陽</v>
      </c>
      <c r="J11" s="243"/>
      <c r="K11" s="248"/>
      <c r="L11" s="137"/>
      <c r="M11" s="138"/>
      <c r="N11" s="138"/>
      <c r="O11" s="138"/>
      <c r="P11" s="138"/>
      <c r="Q11" s="139"/>
    </row>
    <row r="12" spans="1:22" ht="21.75" customHeight="1">
      <c r="A12" s="81" t="s">
        <v>72</v>
      </c>
      <c r="B12" s="269" t="s">
        <v>231</v>
      </c>
      <c r="C12" s="129" t="str">
        <f>K26</f>
        <v>カティオーラ松岡B</v>
      </c>
      <c r="D12" s="130" t="s">
        <v>19</v>
      </c>
      <c r="E12" s="131" t="str">
        <f>H25</f>
        <v>リノス</v>
      </c>
      <c r="F12" s="129" t="str">
        <f>K25</f>
        <v>ドリームキッズ</v>
      </c>
      <c r="G12" s="130" t="s">
        <v>19</v>
      </c>
      <c r="H12" s="131" t="str">
        <f>H26</f>
        <v>アトレチコエラン横瀬</v>
      </c>
      <c r="I12" s="129" t="str">
        <f>K26</f>
        <v>カティオーラ松岡B</v>
      </c>
      <c r="J12" s="130" t="s">
        <v>19</v>
      </c>
      <c r="K12" s="131" t="str">
        <f>E25</f>
        <v>タートルズ</v>
      </c>
      <c r="L12" s="129" t="str">
        <f>H25</f>
        <v>リノス</v>
      </c>
      <c r="M12" s="130" t="s">
        <v>19</v>
      </c>
      <c r="N12" s="131" t="str">
        <f>H26</f>
        <v>アトレチコエラン横瀬</v>
      </c>
      <c r="O12" s="129" t="str">
        <f>E25</f>
        <v>タートルズ</v>
      </c>
      <c r="P12" s="130" t="s">
        <v>19</v>
      </c>
      <c r="Q12" s="132" t="str">
        <f>K25</f>
        <v>ドリームキッズ</v>
      </c>
    </row>
    <row r="13" spans="1:22" ht="21.75" customHeight="1">
      <c r="A13" s="214">
        <v>42141</v>
      </c>
      <c r="B13" s="270"/>
      <c r="C13" s="245" t="str">
        <f>K25</f>
        <v>ドリームキッズ</v>
      </c>
      <c r="D13" s="246"/>
      <c r="E13" s="249"/>
      <c r="F13" s="245" t="str">
        <f>K26</f>
        <v>カティオーラ松岡B</v>
      </c>
      <c r="G13" s="246"/>
      <c r="H13" s="249"/>
      <c r="I13" s="245" t="str">
        <f>H26</f>
        <v>アトレチコエラン横瀬</v>
      </c>
      <c r="J13" s="246"/>
      <c r="K13" s="249"/>
      <c r="L13" s="245" t="str">
        <f>E25</f>
        <v>タートルズ</v>
      </c>
      <c r="M13" s="246"/>
      <c r="N13" s="249"/>
      <c r="O13" s="245" t="str">
        <f>H25</f>
        <v>リノス</v>
      </c>
      <c r="P13" s="246"/>
      <c r="Q13" s="247"/>
    </row>
    <row r="14" spans="1:22" ht="21.75" customHeight="1">
      <c r="A14" s="81" t="s">
        <v>239</v>
      </c>
      <c r="B14" s="267" t="s">
        <v>232</v>
      </c>
      <c r="C14" s="133" t="str">
        <f>N26</f>
        <v>キングス</v>
      </c>
      <c r="D14" s="134" t="s">
        <v>20</v>
      </c>
      <c r="E14" s="135" t="str">
        <f>E26</f>
        <v>東陽</v>
      </c>
      <c r="F14" s="133" t="str">
        <f>Q26</f>
        <v>別保</v>
      </c>
      <c r="G14" s="134" t="s">
        <v>20</v>
      </c>
      <c r="H14" s="135" t="str">
        <f>Q25</f>
        <v>吉野</v>
      </c>
      <c r="I14" s="133" t="str">
        <f>N25</f>
        <v>宗方</v>
      </c>
      <c r="J14" s="134" t="s">
        <v>20</v>
      </c>
      <c r="K14" s="135" t="str">
        <f>N26</f>
        <v>キングス</v>
      </c>
      <c r="L14" s="133" t="str">
        <f>E26</f>
        <v>東陽</v>
      </c>
      <c r="M14" s="134" t="s">
        <v>20</v>
      </c>
      <c r="N14" s="135" t="str">
        <f>Q25</f>
        <v>吉野</v>
      </c>
      <c r="O14" s="133" t="str">
        <f>N25</f>
        <v>宗方</v>
      </c>
      <c r="P14" s="134" t="s">
        <v>20</v>
      </c>
      <c r="Q14" s="136" t="str">
        <f>Q26</f>
        <v>別保</v>
      </c>
    </row>
    <row r="15" spans="1:22" ht="21.75" customHeight="1" thickBot="1">
      <c r="A15" s="8"/>
      <c r="B15" s="268"/>
      <c r="C15" s="242" t="str">
        <f>Q25</f>
        <v>吉野</v>
      </c>
      <c r="D15" s="243"/>
      <c r="E15" s="248"/>
      <c r="F15" s="242" t="str">
        <f>N26</f>
        <v>キングス</v>
      </c>
      <c r="G15" s="243"/>
      <c r="H15" s="248"/>
      <c r="I15" s="242" t="str">
        <f>Q26</f>
        <v>別保</v>
      </c>
      <c r="J15" s="243"/>
      <c r="K15" s="248"/>
      <c r="L15" s="242" t="str">
        <f>N25</f>
        <v>宗方</v>
      </c>
      <c r="M15" s="243"/>
      <c r="N15" s="248"/>
      <c r="O15" s="242" t="str">
        <f>E26</f>
        <v>東陽</v>
      </c>
      <c r="P15" s="243"/>
      <c r="Q15" s="244"/>
    </row>
    <row r="16" spans="1:22" ht="21.75" customHeight="1">
      <c r="A16" s="81" t="s">
        <v>73</v>
      </c>
      <c r="B16" s="255" t="s">
        <v>234</v>
      </c>
      <c r="C16" s="129" t="str">
        <f>E25</f>
        <v>タートルズ</v>
      </c>
      <c r="D16" s="130" t="s">
        <v>21</v>
      </c>
      <c r="E16" s="131" t="str">
        <f>N26</f>
        <v>キングス</v>
      </c>
      <c r="F16" s="129" t="str">
        <f>H25</f>
        <v>リノス</v>
      </c>
      <c r="G16" s="130" t="s">
        <v>21</v>
      </c>
      <c r="H16" s="131" t="str">
        <f>Q26</f>
        <v>別保</v>
      </c>
      <c r="I16" s="129" t="str">
        <f>H26</f>
        <v>アトレチコエラン横瀬</v>
      </c>
      <c r="J16" s="130" t="s">
        <v>21</v>
      </c>
      <c r="K16" s="131" t="str">
        <f>E25</f>
        <v>タートルズ</v>
      </c>
      <c r="L16" s="129" t="str">
        <f>N26</f>
        <v>キングス</v>
      </c>
      <c r="M16" s="130" t="s">
        <v>21</v>
      </c>
      <c r="N16" s="131" t="str">
        <f>H25</f>
        <v>リノス</v>
      </c>
      <c r="O16" s="129" t="str">
        <f>Q26</f>
        <v>別保</v>
      </c>
      <c r="P16" s="130" t="s">
        <v>21</v>
      </c>
      <c r="Q16" s="132" t="str">
        <f>H26</f>
        <v>アトレチコエラン横瀬</v>
      </c>
    </row>
    <row r="17" spans="1:17" ht="21.75" customHeight="1">
      <c r="A17" s="214">
        <v>42162</v>
      </c>
      <c r="B17" s="256"/>
      <c r="C17" s="245" t="str">
        <f>Q26</f>
        <v>別保</v>
      </c>
      <c r="D17" s="246"/>
      <c r="E17" s="249"/>
      <c r="F17" s="245" t="str">
        <f>E25</f>
        <v>タートルズ</v>
      </c>
      <c r="G17" s="246"/>
      <c r="H17" s="249"/>
      <c r="I17" s="245" t="str">
        <f>H25</f>
        <v>リノス</v>
      </c>
      <c r="J17" s="246"/>
      <c r="K17" s="249"/>
      <c r="L17" s="245" t="str">
        <f>H26</f>
        <v>アトレチコエラン横瀬</v>
      </c>
      <c r="M17" s="246"/>
      <c r="N17" s="249"/>
      <c r="O17" s="245" t="str">
        <f>N26</f>
        <v>キングス</v>
      </c>
      <c r="P17" s="246"/>
      <c r="Q17" s="247"/>
    </row>
    <row r="18" spans="1:17" ht="21.75" customHeight="1">
      <c r="A18" s="81" t="s">
        <v>239</v>
      </c>
      <c r="B18" s="257" t="s">
        <v>233</v>
      </c>
      <c r="C18" s="133" t="str">
        <f>K25</f>
        <v>ドリームキッズ</v>
      </c>
      <c r="D18" s="134" t="s">
        <v>17</v>
      </c>
      <c r="E18" s="135" t="str">
        <f>Q25</f>
        <v>吉野</v>
      </c>
      <c r="F18" s="133" t="str">
        <f>N25</f>
        <v>宗方</v>
      </c>
      <c r="G18" s="134" t="s">
        <v>17</v>
      </c>
      <c r="H18" s="135" t="str">
        <f>K26</f>
        <v>カティオーラ松岡B</v>
      </c>
      <c r="I18" s="133" t="str">
        <f>E26</f>
        <v>東陽</v>
      </c>
      <c r="J18" s="134" t="s">
        <v>17</v>
      </c>
      <c r="K18" s="135" t="str">
        <f>K25</f>
        <v>ドリームキッズ</v>
      </c>
      <c r="L18" s="133" t="str">
        <f>Q25</f>
        <v>吉野</v>
      </c>
      <c r="M18" s="134" t="s">
        <v>17</v>
      </c>
      <c r="N18" s="135" t="str">
        <f>K26</f>
        <v>カティオーラ松岡B</v>
      </c>
      <c r="O18" s="133" t="str">
        <f>N25</f>
        <v>宗方</v>
      </c>
      <c r="P18" s="134" t="s">
        <v>17</v>
      </c>
      <c r="Q18" s="136" t="str">
        <f>E26</f>
        <v>東陽</v>
      </c>
    </row>
    <row r="19" spans="1:17" ht="21.75" customHeight="1" thickBot="1">
      <c r="A19" s="8"/>
      <c r="B19" s="258"/>
      <c r="C19" s="242" t="str">
        <f>N25</f>
        <v>宗方</v>
      </c>
      <c r="D19" s="243"/>
      <c r="E19" s="248"/>
      <c r="F19" s="242" t="str">
        <f>K25</f>
        <v>ドリームキッズ</v>
      </c>
      <c r="G19" s="243"/>
      <c r="H19" s="248"/>
      <c r="I19" s="242" t="str">
        <f>K26</f>
        <v>カティオーラ松岡B</v>
      </c>
      <c r="J19" s="243"/>
      <c r="K19" s="248"/>
      <c r="L19" s="242" t="str">
        <f>E26</f>
        <v>東陽</v>
      </c>
      <c r="M19" s="243"/>
      <c r="N19" s="248"/>
      <c r="O19" s="242" t="str">
        <f>Q25</f>
        <v>吉野</v>
      </c>
      <c r="P19" s="243"/>
      <c r="Q19" s="244"/>
    </row>
    <row r="20" spans="1:17" ht="21.75" customHeight="1">
      <c r="A20" s="81" t="s">
        <v>76</v>
      </c>
      <c r="B20" s="271" t="s">
        <v>235</v>
      </c>
      <c r="C20" s="129" t="str">
        <f>E25</f>
        <v>タートルズ</v>
      </c>
      <c r="D20" s="130" t="s">
        <v>21</v>
      </c>
      <c r="E20" s="131" t="str">
        <f>E26</f>
        <v>東陽</v>
      </c>
      <c r="F20" s="129" t="str">
        <f>Q26</f>
        <v>別保</v>
      </c>
      <c r="G20" s="130" t="s">
        <v>21</v>
      </c>
      <c r="H20" s="131" t="str">
        <f>K25</f>
        <v>ドリームキッズ</v>
      </c>
      <c r="I20" s="129" t="str">
        <f>E26</f>
        <v>東陽</v>
      </c>
      <c r="J20" s="130" t="s">
        <v>21</v>
      </c>
      <c r="K20" s="131" t="str">
        <f>K26</f>
        <v>カティオーラ松岡B</v>
      </c>
      <c r="L20" s="129" t="str">
        <f>E25</f>
        <v>タートルズ</v>
      </c>
      <c r="M20" s="130" t="s">
        <v>21</v>
      </c>
      <c r="N20" s="131" t="str">
        <f>Q26</f>
        <v>別保</v>
      </c>
      <c r="O20" s="129" t="str">
        <f>K25</f>
        <v>ドリームキッズ</v>
      </c>
      <c r="P20" s="130" t="s">
        <v>21</v>
      </c>
      <c r="Q20" s="132" t="str">
        <f>K26</f>
        <v>カティオーラ松岡B</v>
      </c>
    </row>
    <row r="21" spans="1:17" ht="21.75" customHeight="1">
      <c r="A21" s="214">
        <v>42176</v>
      </c>
      <c r="B21" s="270"/>
      <c r="C21" s="245" t="str">
        <f>Q26</f>
        <v>別保</v>
      </c>
      <c r="D21" s="246"/>
      <c r="E21" s="249"/>
      <c r="F21" s="245" t="str">
        <f>E26</f>
        <v>東陽</v>
      </c>
      <c r="G21" s="246"/>
      <c r="H21" s="249"/>
      <c r="I21" s="245" t="str">
        <f>K25</f>
        <v>ドリームキッズ</v>
      </c>
      <c r="J21" s="246"/>
      <c r="K21" s="249"/>
      <c r="L21" s="245" t="str">
        <f>K26</f>
        <v>カティオーラ松岡B</v>
      </c>
      <c r="M21" s="246"/>
      <c r="N21" s="249"/>
      <c r="O21" s="245" t="str">
        <f>E25</f>
        <v>タートルズ</v>
      </c>
      <c r="P21" s="246"/>
      <c r="Q21" s="247"/>
    </row>
    <row r="22" spans="1:17" ht="21.75" customHeight="1">
      <c r="A22" s="81" t="s">
        <v>239</v>
      </c>
      <c r="B22" s="267" t="s">
        <v>236</v>
      </c>
      <c r="C22" s="133" t="str">
        <f>Q25</f>
        <v>吉野</v>
      </c>
      <c r="D22" s="134" t="s">
        <v>20</v>
      </c>
      <c r="E22" s="135" t="str">
        <f>H26</f>
        <v>アトレチコエラン横瀬</v>
      </c>
      <c r="F22" s="133" t="str">
        <f>N25</f>
        <v>宗方</v>
      </c>
      <c r="G22" s="134" t="s">
        <v>20</v>
      </c>
      <c r="H22" s="135" t="str">
        <f>H25</f>
        <v>リノス</v>
      </c>
      <c r="I22" s="133" t="str">
        <f>H26</f>
        <v>アトレチコエラン横瀬</v>
      </c>
      <c r="J22" s="134" t="s">
        <v>20</v>
      </c>
      <c r="K22" s="135" t="str">
        <f>N26</f>
        <v>キングス</v>
      </c>
      <c r="L22" s="133" t="str">
        <f>Q25</f>
        <v>吉野</v>
      </c>
      <c r="M22" s="134" t="s">
        <v>20</v>
      </c>
      <c r="N22" s="135" t="str">
        <f>H25</f>
        <v>リノス</v>
      </c>
      <c r="O22" s="133"/>
      <c r="P22" s="134"/>
      <c r="Q22" s="136"/>
    </row>
    <row r="23" spans="1:17" ht="21.75" customHeight="1" thickBot="1">
      <c r="A23" s="8"/>
      <c r="B23" s="268"/>
      <c r="C23" s="242" t="str">
        <f>N26</f>
        <v>キングス</v>
      </c>
      <c r="D23" s="243"/>
      <c r="E23" s="248"/>
      <c r="F23" s="242" t="str">
        <f>Q25</f>
        <v>吉野</v>
      </c>
      <c r="G23" s="243"/>
      <c r="H23" s="248"/>
      <c r="I23" s="242" t="str">
        <f>H25</f>
        <v>リノス</v>
      </c>
      <c r="J23" s="243"/>
      <c r="K23" s="248"/>
      <c r="L23" s="242" t="str">
        <f>H26</f>
        <v>アトレチコエラン横瀬</v>
      </c>
      <c r="M23" s="243"/>
      <c r="N23" s="248"/>
      <c r="O23" s="137"/>
      <c r="P23" s="138"/>
      <c r="Q23" s="139"/>
    </row>
    <row r="25" spans="1:17">
      <c r="C25" s="163" t="s">
        <v>31</v>
      </c>
      <c r="D25" s="163"/>
      <c r="E25" s="164" t="str">
        <f ca="1">'組合せ (前期)'!B6</f>
        <v>タートルズ</v>
      </c>
      <c r="F25" s="163" t="s">
        <v>22</v>
      </c>
      <c r="G25" s="163"/>
      <c r="H25" s="164" t="str">
        <f ca="1">'組合せ (前期)'!B7</f>
        <v>リノス</v>
      </c>
      <c r="I25" s="163" t="s">
        <v>23</v>
      </c>
      <c r="J25" s="163"/>
      <c r="K25" s="164" t="str">
        <f ca="1">'組合せ (前期)'!B8</f>
        <v>ドリームキッズ</v>
      </c>
      <c r="L25" s="163" t="s">
        <v>24</v>
      </c>
      <c r="M25" s="163"/>
      <c r="N25" s="164" t="str">
        <f ca="1">'組合せ (前期)'!B9</f>
        <v>宗方</v>
      </c>
      <c r="O25" s="163" t="s">
        <v>25</v>
      </c>
      <c r="P25" s="163"/>
      <c r="Q25" s="164" t="str">
        <f ca="1">'組合せ (前期)'!B10</f>
        <v>吉野</v>
      </c>
    </row>
    <row r="26" spans="1:17">
      <c r="C26" s="163" t="s">
        <v>26</v>
      </c>
      <c r="D26" s="163"/>
      <c r="E26" s="164" t="str">
        <f ca="1">'組合せ (前期)'!B11</f>
        <v>東陽</v>
      </c>
      <c r="F26" s="163" t="s">
        <v>27</v>
      </c>
      <c r="G26" s="163"/>
      <c r="H26" s="164" t="str">
        <f ca="1">'組合せ (前期)'!B12</f>
        <v>アトレチコエラン横瀬</v>
      </c>
      <c r="I26" s="163" t="s">
        <v>28</v>
      </c>
      <c r="J26" s="163"/>
      <c r="K26" s="164" t="str">
        <f ca="1">'組合せ (前期)'!B13</f>
        <v>カティオーラ松岡B</v>
      </c>
      <c r="L26" s="163" t="s">
        <v>29</v>
      </c>
      <c r="M26" s="163"/>
      <c r="N26" s="164" t="str">
        <f ca="1">'組合せ (前期)'!B14</f>
        <v>キングス</v>
      </c>
      <c r="O26" s="163" t="s">
        <v>30</v>
      </c>
      <c r="P26" s="163"/>
      <c r="Q26" s="164" t="str">
        <f ca="1">'組合せ (前期)'!B15</f>
        <v>別保</v>
      </c>
    </row>
    <row r="28" spans="1:17">
      <c r="C28" s="9"/>
      <c r="D28" s="9"/>
      <c r="E28" s="9"/>
      <c r="F28" s="9"/>
      <c r="G28" s="9"/>
      <c r="H28" s="9"/>
      <c r="I28" s="9"/>
    </row>
    <row r="29" spans="1:17">
      <c r="C29" s="9"/>
      <c r="D29" s="9"/>
      <c r="E29" s="9"/>
      <c r="F29" s="9"/>
      <c r="G29" s="9"/>
      <c r="H29" s="9"/>
      <c r="I29" s="9"/>
    </row>
    <row r="30" spans="1:17">
      <c r="C30" s="9"/>
      <c r="D30" s="9"/>
      <c r="E30" s="9"/>
      <c r="F30" s="9"/>
      <c r="G30" s="9"/>
      <c r="H30" s="9"/>
      <c r="I30" s="9"/>
    </row>
    <row r="31" spans="1:17">
      <c r="C31" s="9"/>
      <c r="D31" s="9"/>
      <c r="E31" s="9"/>
      <c r="F31" s="9"/>
      <c r="G31" s="9"/>
      <c r="H31" s="9"/>
      <c r="I31" s="9"/>
    </row>
    <row r="32" spans="1:17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  <row r="37" spans="3:3">
      <c r="C37" s="9"/>
    </row>
    <row r="38" spans="3:3">
      <c r="C38" s="9"/>
    </row>
    <row r="39" spans="3:3">
      <c r="C39" s="9"/>
    </row>
    <row r="40" spans="3:3">
      <c r="C40" s="9"/>
    </row>
    <row r="41" spans="3:3">
      <c r="C41" s="9"/>
    </row>
  </sheetData>
  <mergeCells count="64">
    <mergeCell ref="B16:B17"/>
    <mergeCell ref="O2:Q2"/>
    <mergeCell ref="I5:K5"/>
    <mergeCell ref="L5:N5"/>
    <mergeCell ref="B22:B23"/>
    <mergeCell ref="B8:B9"/>
    <mergeCell ref="B10:B11"/>
    <mergeCell ref="B12:B13"/>
    <mergeCell ref="B14:B15"/>
    <mergeCell ref="B20:B21"/>
    <mergeCell ref="B18:B19"/>
    <mergeCell ref="B4:B5"/>
    <mergeCell ref="C9:E9"/>
    <mergeCell ref="F9:H9"/>
    <mergeCell ref="B6:B7"/>
    <mergeCell ref="J1:M1"/>
    <mergeCell ref="O1:Q1"/>
    <mergeCell ref="O5:Q5"/>
    <mergeCell ref="O7:Q7"/>
    <mergeCell ref="O3:Q3"/>
    <mergeCell ref="I3:K3"/>
    <mergeCell ref="C7:E7"/>
    <mergeCell ref="F7:H7"/>
    <mergeCell ref="F3:H3"/>
    <mergeCell ref="C13:E13"/>
    <mergeCell ref="F13:H13"/>
    <mergeCell ref="C5:E5"/>
    <mergeCell ref="F5:H5"/>
    <mergeCell ref="O15:Q15"/>
    <mergeCell ref="C15:E15"/>
    <mergeCell ref="F15:H15"/>
    <mergeCell ref="O17:Q17"/>
    <mergeCell ref="I13:K13"/>
    <mergeCell ref="L13:N13"/>
    <mergeCell ref="I9:K9"/>
    <mergeCell ref="C11:E11"/>
    <mergeCell ref="F11:H11"/>
    <mergeCell ref="I11:K11"/>
    <mergeCell ref="C2:E2"/>
    <mergeCell ref="O13:Q13"/>
    <mergeCell ref="C3:E3"/>
    <mergeCell ref="I7:K7"/>
    <mergeCell ref="L7:N7"/>
    <mergeCell ref="L3:N3"/>
    <mergeCell ref="C19:E19"/>
    <mergeCell ref="F19:H19"/>
    <mergeCell ref="I19:K19"/>
    <mergeCell ref="L19:N19"/>
    <mergeCell ref="I15:K15"/>
    <mergeCell ref="L15:N15"/>
    <mergeCell ref="C17:E17"/>
    <mergeCell ref="F17:H17"/>
    <mergeCell ref="I17:K17"/>
    <mergeCell ref="L17:N17"/>
    <mergeCell ref="O19:Q19"/>
    <mergeCell ref="O21:Q21"/>
    <mergeCell ref="C23:E23"/>
    <mergeCell ref="F23:H23"/>
    <mergeCell ref="I23:K23"/>
    <mergeCell ref="L23:N23"/>
    <mergeCell ref="C21:E21"/>
    <mergeCell ref="F21:H21"/>
    <mergeCell ref="I21:K21"/>
    <mergeCell ref="L21:N21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1:AT51"/>
  <sheetViews>
    <sheetView topLeftCell="A22" zoomScale="70" zoomScaleNormal="70" workbookViewId="0">
      <selection activeCell="J33" sqref="J33"/>
    </sheetView>
  </sheetViews>
  <sheetFormatPr defaultColWidth="8.6640625" defaultRowHeight="14.4"/>
  <cols>
    <col min="1" max="1" width="2.6640625" style="11" customWidth="1"/>
    <col min="2" max="2" width="10.6640625" style="11" customWidth="1"/>
    <col min="3" max="3" width="6.33203125" style="11" bestFit="1" customWidth="1"/>
    <col min="4" max="44" width="4.6640625" style="11" customWidth="1"/>
    <col min="45" max="46" width="7.109375" style="11" customWidth="1"/>
    <col min="47" max="16384" width="8.6640625" style="11"/>
  </cols>
  <sheetData>
    <row r="1" spans="2:43" ht="28.8" thickTop="1">
      <c r="B1" s="117" t="str">
        <f ca="1">'組合せ (前期)'!A1</f>
        <v>2015年度 大分地区こくみん共済U-12サッカーリーグ</v>
      </c>
      <c r="E1" s="12"/>
      <c r="F1" s="12"/>
      <c r="U1" s="89"/>
      <c r="AA1" s="278" t="s">
        <v>105</v>
      </c>
      <c r="AB1" s="279"/>
      <c r="AC1" s="279"/>
      <c r="AD1" s="279"/>
      <c r="AE1" s="279"/>
      <c r="AF1" s="279"/>
      <c r="AG1" s="280"/>
      <c r="AI1" s="272" t="s">
        <v>127</v>
      </c>
      <c r="AJ1" s="273"/>
      <c r="AK1" s="273"/>
      <c r="AL1" s="273"/>
      <c r="AM1" s="273"/>
      <c r="AN1" s="273"/>
      <c r="AO1" s="274"/>
    </row>
    <row r="2" spans="2:43" ht="30" customHeight="1" thickBot="1">
      <c r="B2" s="88" t="s">
        <v>103</v>
      </c>
      <c r="AA2" s="281"/>
      <c r="AB2" s="282"/>
      <c r="AC2" s="282"/>
      <c r="AD2" s="282"/>
      <c r="AE2" s="282"/>
      <c r="AF2" s="282"/>
      <c r="AG2" s="283"/>
      <c r="AI2" s="275"/>
      <c r="AJ2" s="276"/>
      <c r="AK2" s="276"/>
      <c r="AL2" s="276"/>
      <c r="AM2" s="276"/>
      <c r="AN2" s="276"/>
      <c r="AO2" s="277"/>
    </row>
    <row r="3" spans="2:43" ht="9.75" customHeight="1" thickTop="1" thickBot="1">
      <c r="B3" s="88"/>
    </row>
    <row r="4" spans="2:43" ht="20.100000000000001" customHeight="1" thickBot="1">
      <c r="B4" s="64" t="s">
        <v>10</v>
      </c>
      <c r="C4" s="284" t="s">
        <v>11</v>
      </c>
      <c r="D4" s="284"/>
      <c r="E4" s="284"/>
      <c r="F4" s="284"/>
      <c r="G4" s="285" t="s">
        <v>16</v>
      </c>
      <c r="H4" s="284"/>
      <c r="I4" s="284"/>
      <c r="J4" s="284"/>
      <c r="K4" s="284"/>
      <c r="L4" s="284"/>
      <c r="M4" s="286"/>
      <c r="N4" s="285" t="s">
        <v>254</v>
      </c>
      <c r="O4" s="284"/>
      <c r="P4" s="284"/>
      <c r="Q4" s="284"/>
      <c r="R4" s="284"/>
      <c r="S4" s="284"/>
      <c r="T4" s="286"/>
      <c r="U4" s="285" t="s">
        <v>251</v>
      </c>
      <c r="V4" s="284"/>
      <c r="W4" s="284"/>
      <c r="X4" s="284"/>
      <c r="Y4" s="284"/>
      <c r="Z4" s="284"/>
      <c r="AA4" s="286"/>
      <c r="AB4" s="285" t="s">
        <v>252</v>
      </c>
      <c r="AC4" s="284"/>
      <c r="AD4" s="284"/>
      <c r="AE4" s="284"/>
      <c r="AF4" s="284"/>
      <c r="AG4" s="284"/>
      <c r="AH4" s="286"/>
      <c r="AI4" s="285" t="s">
        <v>253</v>
      </c>
      <c r="AJ4" s="284"/>
      <c r="AK4" s="284"/>
      <c r="AL4" s="284"/>
      <c r="AM4" s="284"/>
      <c r="AN4" s="284"/>
      <c r="AO4" s="287"/>
      <c r="AP4" s="12"/>
      <c r="AQ4" s="12"/>
    </row>
    <row r="5" spans="2:43" ht="20.100000000000001" customHeight="1">
      <c r="B5" s="206" t="str">
        <f ca="1">'日程（A）前期'!A4</f>
        <v>第1・2節</v>
      </c>
      <c r="C5" s="288" t="str">
        <f ca="1">'日程（A）前期'!B4</f>
        <v>鶴崎河川敷
(担当:ドリームキッズ)</v>
      </c>
      <c r="D5" s="288"/>
      <c r="E5" s="290" t="s">
        <v>12</v>
      </c>
      <c r="F5" s="291"/>
      <c r="G5" s="292" t="str">
        <f>G26</f>
        <v>タートルズ</v>
      </c>
      <c r="H5" s="293"/>
      <c r="I5" s="293"/>
      <c r="J5" s="143" t="s">
        <v>32</v>
      </c>
      <c r="K5" s="293" t="str">
        <f>J26</f>
        <v>リノス</v>
      </c>
      <c r="L5" s="293"/>
      <c r="M5" s="310"/>
      <c r="N5" s="292" t="str">
        <f>M26</f>
        <v>ドリームキッズ</v>
      </c>
      <c r="O5" s="293"/>
      <c r="P5" s="293"/>
      <c r="Q5" s="143" t="s">
        <v>32</v>
      </c>
      <c r="R5" s="293" t="str">
        <f>P26</f>
        <v>宗方</v>
      </c>
      <c r="S5" s="293"/>
      <c r="T5" s="310"/>
      <c r="U5" s="292" t="str">
        <f>S26</f>
        <v>吉野</v>
      </c>
      <c r="V5" s="293"/>
      <c r="W5" s="293"/>
      <c r="X5" s="143" t="s">
        <v>32</v>
      </c>
      <c r="Y5" s="293" t="str">
        <f>G26</f>
        <v>タートルズ</v>
      </c>
      <c r="Z5" s="293"/>
      <c r="AA5" s="310"/>
      <c r="AB5" s="292" t="str">
        <f>J26</f>
        <v>リノス</v>
      </c>
      <c r="AC5" s="293"/>
      <c r="AD5" s="293"/>
      <c r="AE5" s="143" t="s">
        <v>32</v>
      </c>
      <c r="AF5" s="293" t="str">
        <f>M26</f>
        <v>ドリームキッズ</v>
      </c>
      <c r="AG5" s="293"/>
      <c r="AH5" s="310"/>
      <c r="AI5" s="292" t="str">
        <f>P26</f>
        <v>宗方</v>
      </c>
      <c r="AJ5" s="293"/>
      <c r="AK5" s="293"/>
      <c r="AL5" s="143" t="s">
        <v>32</v>
      </c>
      <c r="AM5" s="293" t="str">
        <f>S26</f>
        <v>吉野</v>
      </c>
      <c r="AN5" s="293"/>
      <c r="AO5" s="309"/>
      <c r="AP5" s="15"/>
      <c r="AQ5" s="15"/>
    </row>
    <row r="6" spans="2:43" ht="20.100000000000001" customHeight="1">
      <c r="B6" s="213">
        <f ca="1">'日程（A）前期'!A5</f>
        <v>42113</v>
      </c>
      <c r="C6" s="289"/>
      <c r="D6" s="289"/>
      <c r="E6" s="304" t="s">
        <v>13</v>
      </c>
      <c r="F6" s="305"/>
      <c r="G6" s="294"/>
      <c r="H6" s="295"/>
      <c r="I6" s="295"/>
      <c r="J6" s="144" t="s">
        <v>33</v>
      </c>
      <c r="K6" s="295"/>
      <c r="L6" s="295"/>
      <c r="M6" s="296"/>
      <c r="N6" s="294"/>
      <c r="O6" s="295"/>
      <c r="P6" s="295"/>
      <c r="Q6" s="144" t="s">
        <v>33</v>
      </c>
      <c r="R6" s="295"/>
      <c r="S6" s="295"/>
      <c r="T6" s="296"/>
      <c r="U6" s="294"/>
      <c r="V6" s="295"/>
      <c r="W6" s="295"/>
      <c r="X6" s="144" t="s">
        <v>33</v>
      </c>
      <c r="Y6" s="295"/>
      <c r="Z6" s="295"/>
      <c r="AA6" s="296"/>
      <c r="AB6" s="294"/>
      <c r="AC6" s="295"/>
      <c r="AD6" s="295"/>
      <c r="AE6" s="144" t="s">
        <v>33</v>
      </c>
      <c r="AF6" s="295"/>
      <c r="AG6" s="295"/>
      <c r="AH6" s="296"/>
      <c r="AI6" s="294"/>
      <c r="AJ6" s="295"/>
      <c r="AK6" s="295"/>
      <c r="AL6" s="144" t="s">
        <v>33</v>
      </c>
      <c r="AM6" s="295"/>
      <c r="AN6" s="295"/>
      <c r="AO6" s="306"/>
      <c r="AP6" s="14"/>
      <c r="AQ6" s="14"/>
    </row>
    <row r="7" spans="2:43" ht="20.100000000000001" customHeight="1">
      <c r="B7" s="207" t="str">
        <f ca="1">'日程（A）前期'!A6</f>
        <v>(日)</v>
      </c>
      <c r="C7" s="289" t="str">
        <f ca="1">'日程（A）前期'!B6</f>
        <v>川添小学校
(担当:東陽)</v>
      </c>
      <c r="D7" s="289"/>
      <c r="E7" s="312" t="s">
        <v>12</v>
      </c>
      <c r="F7" s="313"/>
      <c r="G7" s="307" t="str">
        <f>G27</f>
        <v>東陽</v>
      </c>
      <c r="H7" s="302"/>
      <c r="I7" s="302"/>
      <c r="J7" s="145" t="s">
        <v>32</v>
      </c>
      <c r="K7" s="302" t="str">
        <f>J27</f>
        <v>アトレチコエラン横瀬</v>
      </c>
      <c r="L7" s="302"/>
      <c r="M7" s="303"/>
      <c r="N7" s="307" t="str">
        <f>M27</f>
        <v>カティオーラ松岡B</v>
      </c>
      <c r="O7" s="302"/>
      <c r="P7" s="302"/>
      <c r="Q7" s="145" t="s">
        <v>32</v>
      </c>
      <c r="R7" s="302" t="str">
        <f>P27</f>
        <v>キングス</v>
      </c>
      <c r="S7" s="302"/>
      <c r="T7" s="303"/>
      <c r="U7" s="307" t="str">
        <f>S27</f>
        <v>別保</v>
      </c>
      <c r="V7" s="302"/>
      <c r="W7" s="302"/>
      <c r="X7" s="145" t="s">
        <v>32</v>
      </c>
      <c r="Y7" s="302" t="str">
        <f>G27</f>
        <v>東陽</v>
      </c>
      <c r="Z7" s="302"/>
      <c r="AA7" s="303"/>
      <c r="AB7" s="307" t="str">
        <f>J27</f>
        <v>アトレチコエラン横瀬</v>
      </c>
      <c r="AC7" s="302"/>
      <c r="AD7" s="302"/>
      <c r="AE7" s="145" t="s">
        <v>32</v>
      </c>
      <c r="AF7" s="302" t="str">
        <f>M27</f>
        <v>カティオーラ松岡B</v>
      </c>
      <c r="AG7" s="302"/>
      <c r="AH7" s="303"/>
      <c r="AI7" s="307" t="str">
        <f>P27</f>
        <v>キングス</v>
      </c>
      <c r="AJ7" s="302"/>
      <c r="AK7" s="302"/>
      <c r="AL7" s="145" t="s">
        <v>32</v>
      </c>
      <c r="AM7" s="302" t="str">
        <f>S27</f>
        <v>別保</v>
      </c>
      <c r="AN7" s="302"/>
      <c r="AO7" s="308"/>
      <c r="AP7" s="14"/>
      <c r="AQ7" s="14"/>
    </row>
    <row r="8" spans="2:43" ht="20.100000000000001" customHeight="1" thickBot="1">
      <c r="B8" s="208"/>
      <c r="C8" s="311"/>
      <c r="D8" s="311"/>
      <c r="E8" s="300" t="s">
        <v>13</v>
      </c>
      <c r="F8" s="301"/>
      <c r="G8" s="299"/>
      <c r="H8" s="297"/>
      <c r="I8" s="297"/>
      <c r="J8" s="146" t="s">
        <v>33</v>
      </c>
      <c r="K8" s="297"/>
      <c r="L8" s="297"/>
      <c r="M8" s="298"/>
      <c r="N8" s="299"/>
      <c r="O8" s="297"/>
      <c r="P8" s="297"/>
      <c r="Q8" s="146" t="s">
        <v>33</v>
      </c>
      <c r="R8" s="297"/>
      <c r="S8" s="297"/>
      <c r="T8" s="298"/>
      <c r="U8" s="299"/>
      <c r="V8" s="297"/>
      <c r="W8" s="297"/>
      <c r="X8" s="146" t="s">
        <v>33</v>
      </c>
      <c r="Y8" s="297"/>
      <c r="Z8" s="297"/>
      <c r="AA8" s="298"/>
      <c r="AB8" s="299"/>
      <c r="AC8" s="297"/>
      <c r="AD8" s="297"/>
      <c r="AE8" s="146" t="s">
        <v>33</v>
      </c>
      <c r="AF8" s="297"/>
      <c r="AG8" s="297"/>
      <c r="AH8" s="298"/>
      <c r="AI8" s="299"/>
      <c r="AJ8" s="297"/>
      <c r="AK8" s="297"/>
      <c r="AL8" s="146" t="s">
        <v>33</v>
      </c>
      <c r="AM8" s="297"/>
      <c r="AN8" s="297"/>
      <c r="AO8" s="314"/>
      <c r="AP8" s="14"/>
      <c r="AQ8" s="14"/>
    </row>
    <row r="9" spans="2:43" ht="20.100000000000001" customHeight="1">
      <c r="B9" s="206" t="str">
        <f ca="1">'日程（A）前期'!A8</f>
        <v>第3・4節</v>
      </c>
      <c r="C9" s="288" t="str">
        <f ca="1">'日程（A）前期'!B8</f>
        <v>月形サッカー場
(担当:吉野)</v>
      </c>
      <c r="D9" s="288"/>
      <c r="E9" s="290" t="s">
        <v>12</v>
      </c>
      <c r="F9" s="291"/>
      <c r="G9" s="292" t="str">
        <f>S26</f>
        <v>吉野</v>
      </c>
      <c r="H9" s="293"/>
      <c r="I9" s="293"/>
      <c r="J9" s="143" t="s">
        <v>32</v>
      </c>
      <c r="K9" s="293" t="str">
        <f>P27</f>
        <v>キングス</v>
      </c>
      <c r="L9" s="293"/>
      <c r="M9" s="310"/>
      <c r="N9" s="292" t="str">
        <f>S27</f>
        <v>別保</v>
      </c>
      <c r="O9" s="293"/>
      <c r="P9" s="293"/>
      <c r="Q9" s="143" t="s">
        <v>32</v>
      </c>
      <c r="R9" s="293" t="str">
        <f>M27</f>
        <v>カティオーラ松岡B</v>
      </c>
      <c r="S9" s="293"/>
      <c r="T9" s="310"/>
      <c r="U9" s="292" t="str">
        <f>M26</f>
        <v>ドリームキッズ</v>
      </c>
      <c r="V9" s="293"/>
      <c r="W9" s="293"/>
      <c r="X9" s="143" t="s">
        <v>32</v>
      </c>
      <c r="Y9" s="293" t="str">
        <f>P27</f>
        <v>キングス</v>
      </c>
      <c r="Z9" s="293"/>
      <c r="AA9" s="310"/>
      <c r="AB9" s="322"/>
      <c r="AC9" s="315"/>
      <c r="AD9" s="315"/>
      <c r="AE9" s="147"/>
      <c r="AF9" s="315"/>
      <c r="AG9" s="315"/>
      <c r="AH9" s="315"/>
      <c r="AI9" s="315"/>
      <c r="AJ9" s="315"/>
      <c r="AK9" s="315"/>
      <c r="AL9" s="147"/>
      <c r="AM9" s="315"/>
      <c r="AN9" s="315"/>
      <c r="AO9" s="316"/>
      <c r="AP9" s="14"/>
      <c r="AQ9" s="14"/>
    </row>
    <row r="10" spans="2:43" ht="20.100000000000001" customHeight="1">
      <c r="B10" s="213">
        <f ca="1">'日程（A）前期'!A9</f>
        <v>42134</v>
      </c>
      <c r="C10" s="289"/>
      <c r="D10" s="289"/>
      <c r="E10" s="304" t="s">
        <v>13</v>
      </c>
      <c r="F10" s="305"/>
      <c r="G10" s="294"/>
      <c r="H10" s="295"/>
      <c r="I10" s="295"/>
      <c r="J10" s="144" t="s">
        <v>33</v>
      </c>
      <c r="K10" s="295"/>
      <c r="L10" s="295"/>
      <c r="M10" s="296"/>
      <c r="N10" s="294"/>
      <c r="O10" s="295"/>
      <c r="P10" s="295"/>
      <c r="Q10" s="144" t="s">
        <v>33</v>
      </c>
      <c r="R10" s="295"/>
      <c r="S10" s="295"/>
      <c r="T10" s="296"/>
      <c r="U10" s="294"/>
      <c r="V10" s="295"/>
      <c r="W10" s="295"/>
      <c r="X10" s="144" t="s">
        <v>33</v>
      </c>
      <c r="Y10" s="295"/>
      <c r="Z10" s="295"/>
      <c r="AA10" s="296"/>
      <c r="AB10" s="321"/>
      <c r="AC10" s="317"/>
      <c r="AD10" s="317"/>
      <c r="AE10" s="148"/>
      <c r="AF10" s="317"/>
      <c r="AG10" s="317"/>
      <c r="AH10" s="317"/>
      <c r="AI10" s="317"/>
      <c r="AJ10" s="317"/>
      <c r="AK10" s="317"/>
      <c r="AL10" s="148"/>
      <c r="AM10" s="317"/>
      <c r="AN10" s="317"/>
      <c r="AO10" s="320"/>
      <c r="AP10" s="14"/>
      <c r="AQ10" s="14"/>
    </row>
    <row r="11" spans="2:43" ht="20.100000000000001" customHeight="1">
      <c r="B11" s="207" t="str">
        <f ca="1">'日程（A）前期'!A10</f>
        <v>(日)</v>
      </c>
      <c r="C11" s="289" t="str">
        <f ca="1">'日程（A）前期'!B10</f>
        <v>宗方小学校
(担当:タートルズ)</v>
      </c>
      <c r="D11" s="289"/>
      <c r="E11" s="312" t="s">
        <v>12</v>
      </c>
      <c r="F11" s="313"/>
      <c r="G11" s="307" t="str">
        <f>P26</f>
        <v>宗方</v>
      </c>
      <c r="H11" s="302"/>
      <c r="I11" s="302"/>
      <c r="J11" s="145" t="s">
        <v>32</v>
      </c>
      <c r="K11" s="302" t="str">
        <f>J27</f>
        <v>アトレチコエラン横瀬</v>
      </c>
      <c r="L11" s="302"/>
      <c r="M11" s="303"/>
      <c r="N11" s="307" t="str">
        <f>J26</f>
        <v>リノス</v>
      </c>
      <c r="O11" s="302"/>
      <c r="P11" s="302"/>
      <c r="Q11" s="145" t="s">
        <v>32</v>
      </c>
      <c r="R11" s="302" t="str">
        <f>G27</f>
        <v>東陽</v>
      </c>
      <c r="S11" s="302"/>
      <c r="T11" s="303"/>
      <c r="U11" s="307" t="str">
        <f>P26</f>
        <v>宗方</v>
      </c>
      <c r="V11" s="302"/>
      <c r="W11" s="302"/>
      <c r="X11" s="145" t="s">
        <v>32</v>
      </c>
      <c r="Y11" s="302" t="str">
        <f>G26</f>
        <v>タートルズ</v>
      </c>
      <c r="Z11" s="302"/>
      <c r="AA11" s="303"/>
      <c r="AB11" s="321"/>
      <c r="AC11" s="317"/>
      <c r="AD11" s="317"/>
      <c r="AE11" s="148"/>
      <c r="AF11" s="317"/>
      <c r="AG11" s="317"/>
      <c r="AH11" s="317"/>
      <c r="AI11" s="317"/>
      <c r="AJ11" s="317"/>
      <c r="AK11" s="317"/>
      <c r="AL11" s="148"/>
      <c r="AM11" s="317"/>
      <c r="AN11" s="317"/>
      <c r="AO11" s="320"/>
      <c r="AP11" s="14"/>
      <c r="AQ11" s="14"/>
    </row>
    <row r="12" spans="2:43" ht="20.100000000000001" customHeight="1" thickBot="1">
      <c r="B12" s="208"/>
      <c r="C12" s="311"/>
      <c r="D12" s="311"/>
      <c r="E12" s="300" t="s">
        <v>13</v>
      </c>
      <c r="F12" s="301"/>
      <c r="G12" s="318"/>
      <c r="H12" s="319"/>
      <c r="I12" s="319"/>
      <c r="J12" s="149" t="s">
        <v>33</v>
      </c>
      <c r="K12" s="319"/>
      <c r="L12" s="319"/>
      <c r="M12" s="329"/>
      <c r="N12" s="318"/>
      <c r="O12" s="319"/>
      <c r="P12" s="319"/>
      <c r="Q12" s="149" t="s">
        <v>33</v>
      </c>
      <c r="R12" s="319"/>
      <c r="S12" s="319"/>
      <c r="T12" s="329"/>
      <c r="U12" s="318"/>
      <c r="V12" s="319"/>
      <c r="W12" s="319"/>
      <c r="X12" s="149" t="s">
        <v>33</v>
      </c>
      <c r="Y12" s="319"/>
      <c r="Z12" s="319"/>
      <c r="AA12" s="329"/>
      <c r="AB12" s="335"/>
      <c r="AC12" s="323"/>
      <c r="AD12" s="323"/>
      <c r="AE12" s="150"/>
      <c r="AF12" s="323"/>
      <c r="AG12" s="323"/>
      <c r="AH12" s="323"/>
      <c r="AI12" s="323"/>
      <c r="AJ12" s="323"/>
      <c r="AK12" s="323"/>
      <c r="AL12" s="150"/>
      <c r="AM12" s="323"/>
      <c r="AN12" s="323"/>
      <c r="AO12" s="324"/>
    </row>
    <row r="13" spans="2:43" ht="20.100000000000001" customHeight="1">
      <c r="B13" s="206" t="str">
        <f ca="1">'日程（A）前期'!A12</f>
        <v>第5・6節</v>
      </c>
      <c r="C13" s="288" t="str">
        <f ca="1">'日程（A）前期'!B12</f>
        <v>横瀬小学校
(担当:横瀬)</v>
      </c>
      <c r="D13" s="288"/>
      <c r="E13" s="290" t="s">
        <v>12</v>
      </c>
      <c r="F13" s="291"/>
      <c r="G13" s="327" t="str">
        <f>M27</f>
        <v>カティオーラ松岡B</v>
      </c>
      <c r="H13" s="325"/>
      <c r="I13" s="325"/>
      <c r="J13" s="151" t="s">
        <v>32</v>
      </c>
      <c r="K13" s="325" t="str">
        <f>J26</f>
        <v>リノス</v>
      </c>
      <c r="L13" s="325"/>
      <c r="M13" s="326"/>
      <c r="N13" s="327" t="str">
        <f>M26</f>
        <v>ドリームキッズ</v>
      </c>
      <c r="O13" s="325"/>
      <c r="P13" s="325"/>
      <c r="Q13" s="151" t="s">
        <v>32</v>
      </c>
      <c r="R13" s="325" t="str">
        <f>J27</f>
        <v>アトレチコエラン横瀬</v>
      </c>
      <c r="S13" s="325"/>
      <c r="T13" s="326"/>
      <c r="U13" s="327" t="str">
        <f>M27</f>
        <v>カティオーラ松岡B</v>
      </c>
      <c r="V13" s="325"/>
      <c r="W13" s="325"/>
      <c r="X13" s="151" t="s">
        <v>32</v>
      </c>
      <c r="Y13" s="325" t="str">
        <f>G26</f>
        <v>タートルズ</v>
      </c>
      <c r="Z13" s="325"/>
      <c r="AA13" s="326"/>
      <c r="AB13" s="327" t="str">
        <f>J26</f>
        <v>リノス</v>
      </c>
      <c r="AC13" s="325"/>
      <c r="AD13" s="325"/>
      <c r="AE13" s="151" t="s">
        <v>32</v>
      </c>
      <c r="AF13" s="325" t="str">
        <f>J27</f>
        <v>アトレチコエラン横瀬</v>
      </c>
      <c r="AG13" s="325"/>
      <c r="AH13" s="326"/>
      <c r="AI13" s="327" t="str">
        <f>G26</f>
        <v>タートルズ</v>
      </c>
      <c r="AJ13" s="325"/>
      <c r="AK13" s="325"/>
      <c r="AL13" s="151" t="s">
        <v>32</v>
      </c>
      <c r="AM13" s="325" t="str">
        <f>M26</f>
        <v>ドリームキッズ</v>
      </c>
      <c r="AN13" s="325"/>
      <c r="AO13" s="328"/>
    </row>
    <row r="14" spans="2:43" ht="20.100000000000001" customHeight="1">
      <c r="B14" s="213">
        <f ca="1">'日程（A）前期'!A13</f>
        <v>42141</v>
      </c>
      <c r="C14" s="289"/>
      <c r="D14" s="289"/>
      <c r="E14" s="304" t="s">
        <v>13</v>
      </c>
      <c r="F14" s="305"/>
      <c r="G14" s="336"/>
      <c r="H14" s="330"/>
      <c r="I14" s="330"/>
      <c r="J14" s="152" t="s">
        <v>33</v>
      </c>
      <c r="K14" s="330"/>
      <c r="L14" s="330"/>
      <c r="M14" s="331"/>
      <c r="N14" s="336"/>
      <c r="O14" s="330"/>
      <c r="P14" s="330"/>
      <c r="Q14" s="152" t="s">
        <v>33</v>
      </c>
      <c r="R14" s="330"/>
      <c r="S14" s="330"/>
      <c r="T14" s="331"/>
      <c r="U14" s="336"/>
      <c r="V14" s="330"/>
      <c r="W14" s="330"/>
      <c r="X14" s="152" t="s">
        <v>33</v>
      </c>
      <c r="Y14" s="330"/>
      <c r="Z14" s="330"/>
      <c r="AA14" s="331"/>
      <c r="AB14" s="336"/>
      <c r="AC14" s="330"/>
      <c r="AD14" s="330"/>
      <c r="AE14" s="152" t="s">
        <v>33</v>
      </c>
      <c r="AF14" s="330"/>
      <c r="AG14" s="330"/>
      <c r="AH14" s="331"/>
      <c r="AI14" s="336"/>
      <c r="AJ14" s="330"/>
      <c r="AK14" s="330"/>
      <c r="AL14" s="152" t="s">
        <v>33</v>
      </c>
      <c r="AM14" s="330"/>
      <c r="AN14" s="330"/>
      <c r="AO14" s="339"/>
    </row>
    <row r="15" spans="2:43" ht="20.100000000000001" customHeight="1">
      <c r="B15" s="207" t="str">
        <f ca="1">'日程（A）前期'!A14</f>
        <v>(日)</v>
      </c>
      <c r="C15" s="289" t="str">
        <f ca="1">'日程（A）前期'!B14</f>
        <v>川添小学校
(担当:キングス)</v>
      </c>
      <c r="D15" s="289"/>
      <c r="E15" s="312" t="s">
        <v>12</v>
      </c>
      <c r="F15" s="313"/>
      <c r="G15" s="334" t="str">
        <f>P27</f>
        <v>キングス</v>
      </c>
      <c r="H15" s="332"/>
      <c r="I15" s="332"/>
      <c r="J15" s="153" t="s">
        <v>32</v>
      </c>
      <c r="K15" s="332" t="str">
        <f>G27</f>
        <v>東陽</v>
      </c>
      <c r="L15" s="332"/>
      <c r="M15" s="333"/>
      <c r="N15" s="334" t="str">
        <f>S27</f>
        <v>別保</v>
      </c>
      <c r="O15" s="332"/>
      <c r="P15" s="332"/>
      <c r="Q15" s="153" t="s">
        <v>32</v>
      </c>
      <c r="R15" s="332" t="str">
        <f>S26</f>
        <v>吉野</v>
      </c>
      <c r="S15" s="332"/>
      <c r="T15" s="333"/>
      <c r="U15" s="334" t="str">
        <f>P26</f>
        <v>宗方</v>
      </c>
      <c r="V15" s="332"/>
      <c r="W15" s="332"/>
      <c r="X15" s="153" t="s">
        <v>32</v>
      </c>
      <c r="Y15" s="332" t="str">
        <f>P27</f>
        <v>キングス</v>
      </c>
      <c r="Z15" s="332"/>
      <c r="AA15" s="333"/>
      <c r="AB15" s="334" t="str">
        <f>G27</f>
        <v>東陽</v>
      </c>
      <c r="AC15" s="332"/>
      <c r="AD15" s="332"/>
      <c r="AE15" s="153" t="s">
        <v>32</v>
      </c>
      <c r="AF15" s="332" t="str">
        <f>S26</f>
        <v>吉野</v>
      </c>
      <c r="AG15" s="332"/>
      <c r="AH15" s="333"/>
      <c r="AI15" s="334" t="str">
        <f>P26</f>
        <v>宗方</v>
      </c>
      <c r="AJ15" s="332"/>
      <c r="AK15" s="332"/>
      <c r="AL15" s="153" t="s">
        <v>32</v>
      </c>
      <c r="AM15" s="332" t="str">
        <f>S27</f>
        <v>別保</v>
      </c>
      <c r="AN15" s="332"/>
      <c r="AO15" s="338"/>
    </row>
    <row r="16" spans="2:43" ht="20.100000000000001" customHeight="1" thickBot="1">
      <c r="B16" s="208"/>
      <c r="C16" s="311"/>
      <c r="D16" s="311"/>
      <c r="E16" s="300" t="s">
        <v>13</v>
      </c>
      <c r="F16" s="301"/>
      <c r="G16" s="318"/>
      <c r="H16" s="319"/>
      <c r="I16" s="319"/>
      <c r="J16" s="149" t="s">
        <v>33</v>
      </c>
      <c r="K16" s="319"/>
      <c r="L16" s="319"/>
      <c r="M16" s="329"/>
      <c r="N16" s="318"/>
      <c r="O16" s="319"/>
      <c r="P16" s="319"/>
      <c r="Q16" s="149" t="s">
        <v>33</v>
      </c>
      <c r="R16" s="319"/>
      <c r="S16" s="319"/>
      <c r="T16" s="329"/>
      <c r="U16" s="318"/>
      <c r="V16" s="319"/>
      <c r="W16" s="319"/>
      <c r="X16" s="149" t="s">
        <v>33</v>
      </c>
      <c r="Y16" s="319"/>
      <c r="Z16" s="319"/>
      <c r="AA16" s="329"/>
      <c r="AB16" s="318"/>
      <c r="AC16" s="319"/>
      <c r="AD16" s="319"/>
      <c r="AE16" s="149" t="s">
        <v>33</v>
      </c>
      <c r="AF16" s="319"/>
      <c r="AG16" s="319"/>
      <c r="AH16" s="329"/>
      <c r="AI16" s="318"/>
      <c r="AJ16" s="319"/>
      <c r="AK16" s="319"/>
      <c r="AL16" s="149" t="s">
        <v>33</v>
      </c>
      <c r="AM16" s="319"/>
      <c r="AN16" s="319"/>
      <c r="AO16" s="337"/>
    </row>
    <row r="17" spans="2:46" ht="20.100000000000001" customHeight="1">
      <c r="B17" s="206" t="str">
        <f ca="1">'日程（A）前期'!A16</f>
        <v>第7・8節</v>
      </c>
      <c r="C17" s="288" t="str">
        <f ca="1">'日程（A）前期'!B16</f>
        <v>別保小学校(仮)
(担当:別保)</v>
      </c>
      <c r="D17" s="288"/>
      <c r="E17" s="290" t="s">
        <v>12</v>
      </c>
      <c r="F17" s="291"/>
      <c r="G17" s="327" t="str">
        <f>G26</f>
        <v>タートルズ</v>
      </c>
      <c r="H17" s="325"/>
      <c r="I17" s="325"/>
      <c r="J17" s="151" t="s">
        <v>32</v>
      </c>
      <c r="K17" s="325" t="str">
        <f>P27</f>
        <v>キングス</v>
      </c>
      <c r="L17" s="325"/>
      <c r="M17" s="326"/>
      <c r="N17" s="327" t="str">
        <f>J26</f>
        <v>リノス</v>
      </c>
      <c r="O17" s="325"/>
      <c r="P17" s="325"/>
      <c r="Q17" s="151" t="s">
        <v>32</v>
      </c>
      <c r="R17" s="325" t="str">
        <f>S27</f>
        <v>別保</v>
      </c>
      <c r="S17" s="325"/>
      <c r="T17" s="326"/>
      <c r="U17" s="327" t="str">
        <f>J27</f>
        <v>アトレチコエラン横瀬</v>
      </c>
      <c r="V17" s="325"/>
      <c r="W17" s="325"/>
      <c r="X17" s="151" t="s">
        <v>32</v>
      </c>
      <c r="Y17" s="325" t="str">
        <f>G26</f>
        <v>タートルズ</v>
      </c>
      <c r="Z17" s="325"/>
      <c r="AA17" s="326"/>
      <c r="AB17" s="327" t="str">
        <f>P27</f>
        <v>キングス</v>
      </c>
      <c r="AC17" s="325"/>
      <c r="AD17" s="325"/>
      <c r="AE17" s="151" t="s">
        <v>32</v>
      </c>
      <c r="AF17" s="325" t="str">
        <f>J26</f>
        <v>リノス</v>
      </c>
      <c r="AG17" s="325"/>
      <c r="AH17" s="326"/>
      <c r="AI17" s="327" t="str">
        <f>S27</f>
        <v>別保</v>
      </c>
      <c r="AJ17" s="325"/>
      <c r="AK17" s="325"/>
      <c r="AL17" s="151" t="s">
        <v>32</v>
      </c>
      <c r="AM17" s="325" t="str">
        <f>J27</f>
        <v>アトレチコエラン横瀬</v>
      </c>
      <c r="AN17" s="325"/>
      <c r="AO17" s="328"/>
    </row>
    <row r="18" spans="2:46" ht="20.100000000000001" customHeight="1">
      <c r="B18" s="213">
        <f ca="1">'日程（A）前期'!A17</f>
        <v>42162</v>
      </c>
      <c r="C18" s="289"/>
      <c r="D18" s="289"/>
      <c r="E18" s="304" t="s">
        <v>13</v>
      </c>
      <c r="F18" s="305"/>
      <c r="G18" s="336"/>
      <c r="H18" s="330"/>
      <c r="I18" s="330"/>
      <c r="J18" s="152" t="s">
        <v>33</v>
      </c>
      <c r="K18" s="330"/>
      <c r="L18" s="330"/>
      <c r="M18" s="331"/>
      <c r="N18" s="336"/>
      <c r="O18" s="330"/>
      <c r="P18" s="330"/>
      <c r="Q18" s="152" t="s">
        <v>33</v>
      </c>
      <c r="R18" s="330"/>
      <c r="S18" s="330"/>
      <c r="T18" s="331"/>
      <c r="U18" s="336"/>
      <c r="V18" s="330"/>
      <c r="W18" s="330"/>
      <c r="X18" s="152" t="s">
        <v>33</v>
      </c>
      <c r="Y18" s="330"/>
      <c r="Z18" s="330"/>
      <c r="AA18" s="331"/>
      <c r="AB18" s="336"/>
      <c r="AC18" s="330"/>
      <c r="AD18" s="330"/>
      <c r="AE18" s="152" t="s">
        <v>33</v>
      </c>
      <c r="AF18" s="330"/>
      <c r="AG18" s="330"/>
      <c r="AH18" s="331"/>
      <c r="AI18" s="336"/>
      <c r="AJ18" s="330"/>
      <c r="AK18" s="330"/>
      <c r="AL18" s="152" t="s">
        <v>33</v>
      </c>
      <c r="AM18" s="330"/>
      <c r="AN18" s="330"/>
      <c r="AO18" s="339"/>
    </row>
    <row r="19" spans="2:46" ht="20.100000000000001" customHeight="1">
      <c r="B19" s="207" t="str">
        <f ca="1">'日程（A）前期'!A18</f>
        <v>(日)</v>
      </c>
      <c r="C19" s="289" t="str">
        <f ca="1">'日程（A）前期'!B18</f>
        <v>宗方小学校
(担当:宗方)</v>
      </c>
      <c r="D19" s="289"/>
      <c r="E19" s="312" t="s">
        <v>12</v>
      </c>
      <c r="F19" s="313"/>
      <c r="G19" s="334" t="str">
        <f>M26</f>
        <v>ドリームキッズ</v>
      </c>
      <c r="H19" s="332"/>
      <c r="I19" s="332"/>
      <c r="J19" s="153" t="s">
        <v>32</v>
      </c>
      <c r="K19" s="332" t="str">
        <f>S26</f>
        <v>吉野</v>
      </c>
      <c r="L19" s="332"/>
      <c r="M19" s="333"/>
      <c r="N19" s="334" t="str">
        <f>P26</f>
        <v>宗方</v>
      </c>
      <c r="O19" s="332"/>
      <c r="P19" s="332"/>
      <c r="Q19" s="153" t="s">
        <v>32</v>
      </c>
      <c r="R19" s="332" t="str">
        <f>M27</f>
        <v>カティオーラ松岡B</v>
      </c>
      <c r="S19" s="332"/>
      <c r="T19" s="333"/>
      <c r="U19" s="334" t="str">
        <f>G27</f>
        <v>東陽</v>
      </c>
      <c r="V19" s="332"/>
      <c r="W19" s="332"/>
      <c r="X19" s="153" t="s">
        <v>32</v>
      </c>
      <c r="Y19" s="332" t="str">
        <f>M26</f>
        <v>ドリームキッズ</v>
      </c>
      <c r="Z19" s="332"/>
      <c r="AA19" s="333"/>
      <c r="AB19" s="334" t="str">
        <f>S26</f>
        <v>吉野</v>
      </c>
      <c r="AC19" s="332"/>
      <c r="AD19" s="332"/>
      <c r="AE19" s="153" t="s">
        <v>32</v>
      </c>
      <c r="AF19" s="332" t="str">
        <f>M27</f>
        <v>カティオーラ松岡B</v>
      </c>
      <c r="AG19" s="332"/>
      <c r="AH19" s="333"/>
      <c r="AI19" s="334" t="str">
        <f>P26</f>
        <v>宗方</v>
      </c>
      <c r="AJ19" s="332"/>
      <c r="AK19" s="332"/>
      <c r="AL19" s="153" t="s">
        <v>32</v>
      </c>
      <c r="AM19" s="332" t="str">
        <f>G27</f>
        <v>東陽</v>
      </c>
      <c r="AN19" s="332"/>
      <c r="AO19" s="338"/>
    </row>
    <row r="20" spans="2:46" ht="20.100000000000001" customHeight="1" thickBot="1">
      <c r="B20" s="208"/>
      <c r="C20" s="311"/>
      <c r="D20" s="311"/>
      <c r="E20" s="300" t="s">
        <v>13</v>
      </c>
      <c r="F20" s="301"/>
      <c r="G20" s="318"/>
      <c r="H20" s="319"/>
      <c r="I20" s="319"/>
      <c r="J20" s="149" t="s">
        <v>33</v>
      </c>
      <c r="K20" s="319"/>
      <c r="L20" s="319"/>
      <c r="M20" s="329"/>
      <c r="N20" s="318"/>
      <c r="O20" s="319"/>
      <c r="P20" s="319"/>
      <c r="Q20" s="149" t="s">
        <v>33</v>
      </c>
      <c r="R20" s="319"/>
      <c r="S20" s="319"/>
      <c r="T20" s="329"/>
      <c r="U20" s="318"/>
      <c r="V20" s="319"/>
      <c r="W20" s="319"/>
      <c r="X20" s="149" t="s">
        <v>33</v>
      </c>
      <c r="Y20" s="319"/>
      <c r="Z20" s="319"/>
      <c r="AA20" s="329"/>
      <c r="AB20" s="318"/>
      <c r="AC20" s="319"/>
      <c r="AD20" s="319"/>
      <c r="AE20" s="149" t="s">
        <v>33</v>
      </c>
      <c r="AF20" s="319"/>
      <c r="AG20" s="319"/>
      <c r="AH20" s="329"/>
      <c r="AI20" s="318"/>
      <c r="AJ20" s="319"/>
      <c r="AK20" s="319"/>
      <c r="AL20" s="149" t="s">
        <v>33</v>
      </c>
      <c r="AM20" s="319"/>
      <c r="AN20" s="319"/>
      <c r="AO20" s="337"/>
    </row>
    <row r="21" spans="2:46" ht="20.100000000000001" customHeight="1">
      <c r="B21" s="206" t="str">
        <f ca="1">'日程（A）前期'!A20</f>
        <v>第9・10節</v>
      </c>
      <c r="C21" s="288" t="str">
        <f ca="1">'日程（A）前期'!B20</f>
        <v>鶴崎河川敷
(担当:カティオーラ松岡B)</v>
      </c>
      <c r="D21" s="288"/>
      <c r="E21" s="290" t="s">
        <v>12</v>
      </c>
      <c r="F21" s="291"/>
      <c r="G21" s="327" t="str">
        <f>G26</f>
        <v>タートルズ</v>
      </c>
      <c r="H21" s="325"/>
      <c r="I21" s="325"/>
      <c r="J21" s="151" t="s">
        <v>32</v>
      </c>
      <c r="K21" s="325" t="str">
        <f>G27</f>
        <v>東陽</v>
      </c>
      <c r="L21" s="325"/>
      <c r="M21" s="326"/>
      <c r="N21" s="327" t="str">
        <f>S27</f>
        <v>別保</v>
      </c>
      <c r="O21" s="325"/>
      <c r="P21" s="325"/>
      <c r="Q21" s="151" t="s">
        <v>32</v>
      </c>
      <c r="R21" s="325" t="str">
        <f>M26</f>
        <v>ドリームキッズ</v>
      </c>
      <c r="S21" s="325"/>
      <c r="T21" s="326"/>
      <c r="U21" s="327" t="str">
        <f>G27</f>
        <v>東陽</v>
      </c>
      <c r="V21" s="325"/>
      <c r="W21" s="325"/>
      <c r="X21" s="151" t="s">
        <v>32</v>
      </c>
      <c r="Y21" s="325" t="str">
        <f>M27</f>
        <v>カティオーラ松岡B</v>
      </c>
      <c r="Z21" s="325"/>
      <c r="AA21" s="326"/>
      <c r="AB21" s="327" t="str">
        <f>G26</f>
        <v>タートルズ</v>
      </c>
      <c r="AC21" s="325"/>
      <c r="AD21" s="325"/>
      <c r="AE21" s="151" t="s">
        <v>32</v>
      </c>
      <c r="AF21" s="325" t="str">
        <f>S27</f>
        <v>別保</v>
      </c>
      <c r="AG21" s="325"/>
      <c r="AH21" s="326"/>
      <c r="AI21" s="327" t="str">
        <f>M26</f>
        <v>ドリームキッズ</v>
      </c>
      <c r="AJ21" s="325"/>
      <c r="AK21" s="325"/>
      <c r="AL21" s="151" t="s">
        <v>32</v>
      </c>
      <c r="AM21" s="325" t="str">
        <f>M27</f>
        <v>カティオーラ松岡B</v>
      </c>
      <c r="AN21" s="325"/>
      <c r="AO21" s="328"/>
    </row>
    <row r="22" spans="2:46" ht="20.100000000000001" customHeight="1">
      <c r="B22" s="213">
        <f ca="1">'日程（A）前期'!A21</f>
        <v>42176</v>
      </c>
      <c r="C22" s="289"/>
      <c r="D22" s="289"/>
      <c r="E22" s="304" t="s">
        <v>13</v>
      </c>
      <c r="F22" s="305"/>
      <c r="G22" s="336"/>
      <c r="H22" s="330"/>
      <c r="I22" s="330"/>
      <c r="J22" s="152" t="s">
        <v>33</v>
      </c>
      <c r="K22" s="330"/>
      <c r="L22" s="330"/>
      <c r="M22" s="331"/>
      <c r="N22" s="336"/>
      <c r="O22" s="330"/>
      <c r="P22" s="330"/>
      <c r="Q22" s="152" t="s">
        <v>33</v>
      </c>
      <c r="R22" s="330"/>
      <c r="S22" s="330"/>
      <c r="T22" s="331"/>
      <c r="U22" s="336"/>
      <c r="V22" s="330"/>
      <c r="W22" s="330"/>
      <c r="X22" s="152" t="s">
        <v>33</v>
      </c>
      <c r="Y22" s="330"/>
      <c r="Z22" s="330"/>
      <c r="AA22" s="331"/>
      <c r="AB22" s="336"/>
      <c r="AC22" s="330"/>
      <c r="AD22" s="330"/>
      <c r="AE22" s="152" t="s">
        <v>33</v>
      </c>
      <c r="AF22" s="330"/>
      <c r="AG22" s="330"/>
      <c r="AH22" s="331"/>
      <c r="AI22" s="336"/>
      <c r="AJ22" s="330"/>
      <c r="AK22" s="330"/>
      <c r="AL22" s="152" t="s">
        <v>33</v>
      </c>
      <c r="AM22" s="330"/>
      <c r="AN22" s="330"/>
      <c r="AO22" s="339"/>
    </row>
    <row r="23" spans="2:46" ht="20.100000000000001" customHeight="1">
      <c r="B23" s="207" t="str">
        <f ca="1">'日程（A）前期'!A22</f>
        <v>(日)</v>
      </c>
      <c r="C23" s="289" t="str">
        <f ca="1">'日程（A）前期'!B22</f>
        <v>月形サッカー場
(担当:リノス)</v>
      </c>
      <c r="D23" s="289"/>
      <c r="E23" s="312" t="s">
        <v>12</v>
      </c>
      <c r="F23" s="313"/>
      <c r="G23" s="334" t="str">
        <f>S26</f>
        <v>吉野</v>
      </c>
      <c r="H23" s="332"/>
      <c r="I23" s="332"/>
      <c r="J23" s="153" t="s">
        <v>32</v>
      </c>
      <c r="K23" s="332" t="str">
        <f>J27</f>
        <v>アトレチコエラン横瀬</v>
      </c>
      <c r="L23" s="332"/>
      <c r="M23" s="333"/>
      <c r="N23" s="334" t="str">
        <f>P26</f>
        <v>宗方</v>
      </c>
      <c r="O23" s="332"/>
      <c r="P23" s="332"/>
      <c r="Q23" s="153" t="s">
        <v>32</v>
      </c>
      <c r="R23" s="332" t="str">
        <f>J26</f>
        <v>リノス</v>
      </c>
      <c r="S23" s="332"/>
      <c r="T23" s="333"/>
      <c r="U23" s="334" t="str">
        <f>J27</f>
        <v>アトレチコエラン横瀬</v>
      </c>
      <c r="V23" s="332"/>
      <c r="W23" s="332"/>
      <c r="X23" s="153" t="s">
        <v>32</v>
      </c>
      <c r="Y23" s="332" t="str">
        <f>P27</f>
        <v>キングス</v>
      </c>
      <c r="Z23" s="332"/>
      <c r="AA23" s="333"/>
      <c r="AB23" s="334" t="str">
        <f>S26</f>
        <v>吉野</v>
      </c>
      <c r="AC23" s="332"/>
      <c r="AD23" s="332"/>
      <c r="AE23" s="153" t="s">
        <v>32</v>
      </c>
      <c r="AF23" s="332" t="str">
        <f>J26</f>
        <v>リノス</v>
      </c>
      <c r="AG23" s="332"/>
      <c r="AH23" s="333"/>
      <c r="AI23" s="343"/>
      <c r="AJ23" s="340"/>
      <c r="AK23" s="340"/>
      <c r="AL23" s="154" t="s">
        <v>32</v>
      </c>
      <c r="AM23" s="340"/>
      <c r="AN23" s="340"/>
      <c r="AO23" s="341"/>
    </row>
    <row r="24" spans="2:46" ht="20.100000000000001" customHeight="1" thickBot="1">
      <c r="B24" s="208"/>
      <c r="C24" s="311"/>
      <c r="D24" s="311"/>
      <c r="E24" s="300" t="s">
        <v>13</v>
      </c>
      <c r="F24" s="301"/>
      <c r="G24" s="318"/>
      <c r="H24" s="319"/>
      <c r="I24" s="319"/>
      <c r="J24" s="149" t="s">
        <v>33</v>
      </c>
      <c r="K24" s="319"/>
      <c r="L24" s="319"/>
      <c r="M24" s="329"/>
      <c r="N24" s="318"/>
      <c r="O24" s="319"/>
      <c r="P24" s="319"/>
      <c r="Q24" s="149" t="s">
        <v>33</v>
      </c>
      <c r="R24" s="319"/>
      <c r="S24" s="319"/>
      <c r="T24" s="329"/>
      <c r="U24" s="318"/>
      <c r="V24" s="319"/>
      <c r="W24" s="319"/>
      <c r="X24" s="149" t="s">
        <v>33</v>
      </c>
      <c r="Y24" s="319"/>
      <c r="Z24" s="319"/>
      <c r="AA24" s="329"/>
      <c r="AB24" s="318"/>
      <c r="AC24" s="319"/>
      <c r="AD24" s="319"/>
      <c r="AE24" s="149" t="s">
        <v>45</v>
      </c>
      <c r="AF24" s="319"/>
      <c r="AG24" s="319"/>
      <c r="AH24" s="329"/>
      <c r="AI24" s="346"/>
      <c r="AJ24" s="344"/>
      <c r="AK24" s="344"/>
      <c r="AL24" s="155" t="s">
        <v>33</v>
      </c>
      <c r="AM24" s="344"/>
      <c r="AN24" s="344"/>
      <c r="AO24" s="345"/>
    </row>
    <row r="25" spans="2:46" ht="20.100000000000001" customHeight="1"/>
    <row r="26" spans="2:46" hidden="1">
      <c r="F26" s="13" t="s">
        <v>34</v>
      </c>
      <c r="G26" s="342" t="str">
        <f ca="1">'日程（A）前期'!E25</f>
        <v>タートルズ</v>
      </c>
      <c r="H26" s="342"/>
      <c r="I26" s="13" t="s">
        <v>35</v>
      </c>
      <c r="J26" s="342" t="str">
        <f ca="1">'日程（A）前期'!H25</f>
        <v>リノス</v>
      </c>
      <c r="K26" s="342"/>
      <c r="L26" s="13" t="s">
        <v>36</v>
      </c>
      <c r="M26" s="342" t="str">
        <f ca="1">'日程（A）前期'!K25</f>
        <v>ドリームキッズ</v>
      </c>
      <c r="N26" s="342"/>
      <c r="O26" s="13" t="s">
        <v>37</v>
      </c>
      <c r="P26" s="342" t="str">
        <f ca="1">'日程（A）前期'!N25</f>
        <v>宗方</v>
      </c>
      <c r="Q26" s="342"/>
      <c r="R26" s="13" t="s">
        <v>38</v>
      </c>
      <c r="S26" s="342" t="str">
        <f ca="1">'日程（A）前期'!Q25</f>
        <v>吉野</v>
      </c>
      <c r="T26" s="342"/>
    </row>
    <row r="27" spans="2:46" hidden="1">
      <c r="F27" s="13" t="s">
        <v>39</v>
      </c>
      <c r="G27" s="342" t="str">
        <f ca="1">'日程（A）前期'!E26</f>
        <v>東陽</v>
      </c>
      <c r="H27" s="342"/>
      <c r="I27" s="13" t="s">
        <v>40</v>
      </c>
      <c r="J27" s="342" t="str">
        <f ca="1">'日程（A）前期'!H26</f>
        <v>アトレチコエラン横瀬</v>
      </c>
      <c r="K27" s="342"/>
      <c r="L27" s="13" t="s">
        <v>41</v>
      </c>
      <c r="M27" s="342" t="str">
        <f ca="1">'日程（A）前期'!K26</f>
        <v>カティオーラ松岡B</v>
      </c>
      <c r="N27" s="342"/>
      <c r="O27" s="13" t="s">
        <v>42</v>
      </c>
      <c r="P27" s="342" t="str">
        <f ca="1">'日程（A）前期'!N26</f>
        <v>キングス</v>
      </c>
      <c r="Q27" s="342"/>
      <c r="R27" s="13" t="s">
        <v>43</v>
      </c>
      <c r="S27" s="342" t="str">
        <f ca="1">'日程（A）前期'!Q26</f>
        <v>別保</v>
      </c>
      <c r="T27" s="342"/>
    </row>
    <row r="28" spans="2:46" ht="20.100000000000001" customHeight="1"/>
    <row r="29" spans="2:46" ht="30" customHeight="1">
      <c r="B29" s="88" t="s">
        <v>104</v>
      </c>
      <c r="C29" s="14"/>
      <c r="D29" s="14"/>
      <c r="E29" s="16" t="s">
        <v>0</v>
      </c>
      <c r="G29" s="17" t="s">
        <v>1</v>
      </c>
      <c r="H29" s="115" t="s">
        <v>100</v>
      </c>
      <c r="I29" s="18">
        <v>3</v>
      </c>
      <c r="K29" s="17" t="s">
        <v>2</v>
      </c>
      <c r="L29" s="115" t="s">
        <v>101</v>
      </c>
      <c r="M29" s="18">
        <v>0</v>
      </c>
      <c r="O29" s="49" t="s">
        <v>3</v>
      </c>
      <c r="P29" s="115" t="s">
        <v>102</v>
      </c>
      <c r="Q29" s="18"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15"/>
      <c r="AK29" s="15"/>
      <c r="AL29" s="15"/>
      <c r="AM29" s="15"/>
      <c r="AN29" s="15"/>
      <c r="AO29" s="15"/>
      <c r="AP29" s="15"/>
      <c r="AQ29" s="15"/>
      <c r="AR29" s="14"/>
    </row>
    <row r="30" spans="2:46" ht="9.75" customHeight="1" thickBo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2:46" ht="60" customHeight="1" thickBot="1">
      <c r="B31" s="19"/>
      <c r="C31" s="20"/>
      <c r="D31" s="355" t="str">
        <f>B32</f>
        <v>タートルズ</v>
      </c>
      <c r="E31" s="349"/>
      <c r="F31" s="349"/>
      <c r="G31" s="349" t="str">
        <f>B34</f>
        <v>リノス</v>
      </c>
      <c r="H31" s="349"/>
      <c r="I31" s="349"/>
      <c r="J31" s="349" t="str">
        <f>B36</f>
        <v>ドリームキッズ</v>
      </c>
      <c r="K31" s="349"/>
      <c r="L31" s="349"/>
      <c r="M31" s="349" t="str">
        <f>B38</f>
        <v>宗方</v>
      </c>
      <c r="N31" s="349"/>
      <c r="O31" s="349"/>
      <c r="P31" s="349" t="str">
        <f>B40</f>
        <v>吉野</v>
      </c>
      <c r="Q31" s="349"/>
      <c r="R31" s="349"/>
      <c r="S31" s="349" t="str">
        <f>B42</f>
        <v>東陽</v>
      </c>
      <c r="T31" s="349"/>
      <c r="U31" s="349"/>
      <c r="V31" s="349" t="str">
        <f>B44</f>
        <v>アトレチコエラン横瀬</v>
      </c>
      <c r="W31" s="349"/>
      <c r="X31" s="349"/>
      <c r="Y31" s="349" t="str">
        <f>B46</f>
        <v>カティオーラ松岡B</v>
      </c>
      <c r="Z31" s="349"/>
      <c r="AA31" s="349"/>
      <c r="AB31" s="349" t="str">
        <f>B48</f>
        <v>キングス</v>
      </c>
      <c r="AC31" s="349"/>
      <c r="AD31" s="349"/>
      <c r="AE31" s="349" t="str">
        <f>B50</f>
        <v>別保</v>
      </c>
      <c r="AF31" s="349"/>
      <c r="AG31" s="350"/>
      <c r="AH31" s="21" t="s">
        <v>1</v>
      </c>
      <c r="AI31" s="21" t="s">
        <v>4</v>
      </c>
      <c r="AJ31" s="84" t="s">
        <v>3</v>
      </c>
      <c r="AK31" s="116" t="s">
        <v>5</v>
      </c>
      <c r="AL31" s="84" t="s">
        <v>6</v>
      </c>
      <c r="AM31" s="116" t="s">
        <v>7</v>
      </c>
      <c r="AN31" s="385" t="s">
        <v>52</v>
      </c>
      <c r="AO31" s="386"/>
      <c r="AP31" s="21" t="s">
        <v>53</v>
      </c>
      <c r="AQ31" s="385" t="s">
        <v>54</v>
      </c>
      <c r="AR31" s="386"/>
      <c r="AS31" s="22" t="s">
        <v>55</v>
      </c>
      <c r="AT31" s="45" t="s">
        <v>199</v>
      </c>
    </row>
    <row r="32" spans="2:46" ht="20.100000000000001" customHeight="1">
      <c r="B32" s="353" t="str">
        <f>G26</f>
        <v>タートルズ</v>
      </c>
      <c r="C32" s="54" t="s">
        <v>8</v>
      </c>
      <c r="D32" s="111"/>
      <c r="E32" s="90"/>
      <c r="F32" s="91"/>
      <c r="G32" s="23"/>
      <c r="H32" s="24" t="str">
        <f>IF(G33="","",IF(G33=I33,"△",IF(G33&gt;I33,"○",IF(G33&lt;I33,"●",IF))))</f>
        <v/>
      </c>
      <c r="I32" s="25"/>
      <c r="J32" s="23"/>
      <c r="K32" s="24" t="str">
        <f>IF(J33="","",IF(J33=L33,"△",IF(J33&gt;L33,"○",IF(J33&lt;L33,"●",IF))))</f>
        <v/>
      </c>
      <c r="L32" s="25"/>
      <c r="M32" s="23"/>
      <c r="N32" s="24" t="str">
        <f>IF(M33="","",IF(M33=O33,"△",IF(M33&gt;O33,"○",IF(M33&lt;O33,"●",IF))))</f>
        <v/>
      </c>
      <c r="O32" s="25"/>
      <c r="P32" s="23"/>
      <c r="Q32" s="24" t="str">
        <f>IF(P33="","",IF(P33=R33,"△",IF(P33&gt;R33,"○",IF(P33&lt;R33,"●",IF))))</f>
        <v/>
      </c>
      <c r="R32" s="25"/>
      <c r="S32" s="23"/>
      <c r="T32" s="24" t="str">
        <f>IF(S33="","",IF(S33=U33,"△",IF(S33&gt;U33,"○",IF(S33&lt;U33,"●",IF))))</f>
        <v/>
      </c>
      <c r="U32" s="25"/>
      <c r="V32" s="23"/>
      <c r="W32" s="24" t="str">
        <f>IF(V33="","",IF(V33=X33,"△",IF(V33&gt;X33,"○",IF(V33&lt;X33,"●",IF))))</f>
        <v/>
      </c>
      <c r="X32" s="25"/>
      <c r="Y32" s="23"/>
      <c r="Z32" s="24" t="str">
        <f>IF(Y33="","",IF(Y33=AA33,"△",IF(Y33&gt;AA33,"○",IF(Y33&lt;AA33,"●",IF))))</f>
        <v/>
      </c>
      <c r="AA32" s="25"/>
      <c r="AB32" s="23"/>
      <c r="AC32" s="24" t="str">
        <f>IF(AB33="","",IF(AB33=AD33,"△",IF(AB33&gt;AD33,"○",IF(AB33&lt;AD33,"●",IF))))</f>
        <v/>
      </c>
      <c r="AD32" s="25"/>
      <c r="AE32" s="23"/>
      <c r="AF32" s="24" t="str">
        <f>IF(AE33="","",IF(AE33=AG33,"△",IF(AE33&gt;AG33,"○",IF(AE33&lt;AG33,"●",IF))))</f>
        <v/>
      </c>
      <c r="AG32" s="63"/>
      <c r="AH32" s="351">
        <f>COUNTIF(D32:AG32,"○")</f>
        <v>0</v>
      </c>
      <c r="AI32" s="351">
        <f>COUNTIF(D32:AG32,"●")</f>
        <v>0</v>
      </c>
      <c r="AJ32" s="362">
        <f>COUNTIF(E32:AG32,"△")+COUNTIF(E32:AG32,"▲")</f>
        <v>0</v>
      </c>
      <c r="AK32" s="363">
        <f>SUM(D33,G33,J33,M33,P33,S33,V33,AB33,AE33,Y33)</f>
        <v>0</v>
      </c>
      <c r="AL32" s="362">
        <f>SUM(F33,I33,L33,O33,R33,U33,X33,AD33,AG33,AA33)</f>
        <v>0</v>
      </c>
      <c r="AM32" s="347">
        <f>(AH32*3)+(AJ32*1)</f>
        <v>0</v>
      </c>
      <c r="AN32" s="391">
        <f>RANK(AM32,$AM$32:AM$51)</f>
        <v>1</v>
      </c>
      <c r="AO32" s="392" t="s">
        <v>56</v>
      </c>
      <c r="AP32" s="351">
        <f>AK32-AL32</f>
        <v>0</v>
      </c>
      <c r="AQ32" s="393">
        <f>RANK(AP32,$AP$32:AP$50)</f>
        <v>1</v>
      </c>
      <c r="AR32" s="387" t="s">
        <v>56</v>
      </c>
      <c r="AS32" s="390"/>
      <c r="AT32" s="388">
        <f>AM32/10</f>
        <v>0</v>
      </c>
    </row>
    <row r="33" spans="2:46" ht="20.100000000000001" customHeight="1">
      <c r="B33" s="354"/>
      <c r="C33" s="55" t="s">
        <v>9</v>
      </c>
      <c r="D33" s="92"/>
      <c r="E33" s="93"/>
      <c r="F33" s="112"/>
      <c r="G33" s="36" t="str">
        <f>IF(G6="","",G6)</f>
        <v/>
      </c>
      <c r="H33" s="94" t="s">
        <v>57</v>
      </c>
      <c r="I33" s="35" t="str">
        <f>IF(K6="","",K6)</f>
        <v/>
      </c>
      <c r="J33" s="36" t="str">
        <f>IF(AI14="","",AI14)</f>
        <v/>
      </c>
      <c r="K33" s="94" t="s">
        <v>57</v>
      </c>
      <c r="L33" s="35" t="str">
        <f>IF(AM14="","",AM14)</f>
        <v/>
      </c>
      <c r="M33" s="36" t="str">
        <f>IF(Y12="","",Y12)</f>
        <v/>
      </c>
      <c r="N33" s="94" t="s">
        <v>57</v>
      </c>
      <c r="O33" s="35" t="str">
        <f>IF(U12="","",U12)</f>
        <v/>
      </c>
      <c r="P33" s="36" t="str">
        <f>IF(Y6="","",Y6)</f>
        <v/>
      </c>
      <c r="Q33" s="94" t="s">
        <v>57</v>
      </c>
      <c r="R33" s="35" t="str">
        <f>IF(U6="","",U6)</f>
        <v/>
      </c>
      <c r="S33" s="36" t="str">
        <f>IF(G22="","",G22)</f>
        <v/>
      </c>
      <c r="T33" s="94" t="s">
        <v>57</v>
      </c>
      <c r="U33" s="35" t="str">
        <f>IF(K22="","",K22)</f>
        <v/>
      </c>
      <c r="V33" s="36" t="str">
        <f>IF(Y18="","",Y18)</f>
        <v/>
      </c>
      <c r="W33" s="94" t="s">
        <v>57</v>
      </c>
      <c r="X33" s="35" t="str">
        <f>IF(U18="","",U18)</f>
        <v/>
      </c>
      <c r="Y33" s="36" t="str">
        <f>IF(Y14="","",Y14)</f>
        <v/>
      </c>
      <c r="Z33" s="94" t="s">
        <v>57</v>
      </c>
      <c r="AA33" s="35" t="str">
        <f>IF(U14="","",U14)</f>
        <v/>
      </c>
      <c r="AB33" s="36" t="str">
        <f>IF(G18="","",G18)</f>
        <v/>
      </c>
      <c r="AC33" s="94" t="s">
        <v>57</v>
      </c>
      <c r="AD33" s="35" t="str">
        <f>IF(K18="","",K18)</f>
        <v/>
      </c>
      <c r="AE33" s="36" t="str">
        <f>IF(AB22="","",AB22)</f>
        <v/>
      </c>
      <c r="AF33" s="94" t="s">
        <v>57</v>
      </c>
      <c r="AG33" s="58" t="str">
        <f>IF(AF22="","",AF22)</f>
        <v/>
      </c>
      <c r="AH33" s="352"/>
      <c r="AI33" s="352"/>
      <c r="AJ33" s="358"/>
      <c r="AK33" s="360"/>
      <c r="AL33" s="358"/>
      <c r="AM33" s="348"/>
      <c r="AN33" s="365"/>
      <c r="AO33" s="367"/>
      <c r="AP33" s="352"/>
      <c r="AQ33" s="364"/>
      <c r="AR33" s="384"/>
      <c r="AS33" s="378"/>
      <c r="AT33" s="389"/>
    </row>
    <row r="34" spans="2:46" ht="20.100000000000001" customHeight="1">
      <c r="B34" s="361" t="str">
        <f>J26</f>
        <v>リノス</v>
      </c>
      <c r="C34" s="56" t="s">
        <v>8</v>
      </c>
      <c r="D34" s="95"/>
      <c r="E34" s="24" t="str">
        <f>IF(D35="","",IF(D35=F35,"△",IF(D35&gt;F35,"○",IF(D35&lt;F35,"●",IF))))</f>
        <v/>
      </c>
      <c r="F34" s="30"/>
      <c r="G34" s="113"/>
      <c r="H34" s="96"/>
      <c r="I34" s="97"/>
      <c r="J34" s="34"/>
      <c r="K34" s="24" t="str">
        <f>IF(J35="","",IF(J35=L35,"△",IF(J35&gt;L35,"○",IF(J35&lt;L35,"●",IF))))</f>
        <v/>
      </c>
      <c r="L34" s="30"/>
      <c r="M34" s="34"/>
      <c r="N34" s="24" t="str">
        <f>IF(M35="","",IF(M35=O35,"△",IF(M35&gt;O35,"○",IF(M35&lt;O35,"●",IF))))</f>
        <v/>
      </c>
      <c r="O34" s="30"/>
      <c r="P34" s="34"/>
      <c r="Q34" s="24" t="str">
        <f>IF(P35="","",IF(P35=R35,"△",IF(P35&gt;R35,"○",IF(P35&lt;R35,"●",IF))))</f>
        <v/>
      </c>
      <c r="R34" s="30"/>
      <c r="S34" s="34"/>
      <c r="T34" s="24" t="str">
        <f>IF(S35="","",IF(S35=U35,"△",IF(S35&gt;U35,"○",IF(S35&lt;U35,"●",IF))))</f>
        <v/>
      </c>
      <c r="U34" s="30"/>
      <c r="V34" s="34"/>
      <c r="W34" s="24" t="str">
        <f>IF(V35="","",IF(V35=X35,"△",IF(V35&gt;X35,"○",IF(V35&lt;X35,"●",IF))))</f>
        <v/>
      </c>
      <c r="X34" s="30"/>
      <c r="Y34" s="34"/>
      <c r="Z34" s="24" t="str">
        <f>IF(Y35="","",IF(Y35=AA35,"△",IF(Y35&gt;AA35,"○",IF(Y35&lt;AA35,"●",IF))))</f>
        <v/>
      </c>
      <c r="AA34" s="30"/>
      <c r="AB34" s="34"/>
      <c r="AC34" s="24" t="str">
        <f>IF(AB35="","",IF(AB35=AD35,"△",IF(AB35&gt;AD35,"○",IF(AB35&lt;AD35,"●",IF))))</f>
        <v/>
      </c>
      <c r="AD34" s="30"/>
      <c r="AE34" s="34"/>
      <c r="AF34" s="24" t="str">
        <f>IF(AE35="","",IF(AE35=AG35,"△",IF(AE35&gt;AG35,"○",IF(AE35&lt;AG35,"●",IF))))</f>
        <v/>
      </c>
      <c r="AG34" s="47"/>
      <c r="AH34" s="356">
        <f>COUNTIF(D34:AG34,"○")</f>
        <v>0</v>
      </c>
      <c r="AI34" s="356">
        <f>COUNTIF(D34:AG34,"●")</f>
        <v>0</v>
      </c>
      <c r="AJ34" s="357">
        <f>COUNTIF(E34:AG34,"△")+COUNTIF(E34:AG34,"▲")</f>
        <v>0</v>
      </c>
      <c r="AK34" s="359">
        <f>SUM(D35,G35,J35,M35,P35,S35,V35,AB35,AE35,Y35)</f>
        <v>0</v>
      </c>
      <c r="AL34" s="357">
        <f>SUM(F35,I35,L35,O35,R35,U35,X35,AD35,AG35,AA35)</f>
        <v>0</v>
      </c>
      <c r="AM34" s="348">
        <f>(AH34*3)+(AJ34*1)</f>
        <v>0</v>
      </c>
      <c r="AN34" s="365">
        <f>RANK(AM34,$AM$32:AM$51)</f>
        <v>1</v>
      </c>
      <c r="AO34" s="367" t="s">
        <v>56</v>
      </c>
      <c r="AP34" s="356">
        <f>AK34-AL34</f>
        <v>0</v>
      </c>
      <c r="AQ34" s="364">
        <f>RANK(AP34,$AP$32:AP$50)</f>
        <v>1</v>
      </c>
      <c r="AR34" s="383" t="s">
        <v>56</v>
      </c>
      <c r="AS34" s="377"/>
      <c r="AT34" s="389">
        <f>AM34/10</f>
        <v>0</v>
      </c>
    </row>
    <row r="35" spans="2:46" ht="20.100000000000001" customHeight="1">
      <c r="B35" s="354"/>
      <c r="C35" s="55" t="s">
        <v>9</v>
      </c>
      <c r="D35" s="98" t="str">
        <f>I33</f>
        <v/>
      </c>
      <c r="E35" s="94" t="s">
        <v>44</v>
      </c>
      <c r="F35" s="35" t="str">
        <f>G33</f>
        <v/>
      </c>
      <c r="G35" s="99"/>
      <c r="H35" s="93"/>
      <c r="I35" s="112"/>
      <c r="J35" s="27" t="str">
        <f>IF(AB6="","",AB6)</f>
        <v/>
      </c>
      <c r="K35" s="94" t="s">
        <v>44</v>
      </c>
      <c r="L35" s="29" t="str">
        <f>IF(AF6="","",AF6)</f>
        <v/>
      </c>
      <c r="M35" s="100" t="str">
        <f>IF(R24="","",R24)</f>
        <v/>
      </c>
      <c r="N35" s="94" t="s">
        <v>44</v>
      </c>
      <c r="O35" s="35" t="str">
        <f>IF(N24="","",N24)</f>
        <v/>
      </c>
      <c r="P35" s="36" t="str">
        <f>IF(AF24="","",AF24)</f>
        <v/>
      </c>
      <c r="Q35" s="94" t="s">
        <v>44</v>
      </c>
      <c r="R35" s="35" t="str">
        <f>IF(AB24="","",AB24)</f>
        <v/>
      </c>
      <c r="S35" s="36" t="str">
        <f>IF(N12="","",N12)</f>
        <v/>
      </c>
      <c r="T35" s="94" t="s">
        <v>44</v>
      </c>
      <c r="U35" s="35" t="str">
        <f>IF(R12="","",R12)</f>
        <v/>
      </c>
      <c r="V35" s="36" t="str">
        <f>IF(AB14="","",AB14)</f>
        <v/>
      </c>
      <c r="W35" s="94" t="s">
        <v>44</v>
      </c>
      <c r="X35" s="35" t="str">
        <f>IF(AF14="","",AF14)</f>
        <v/>
      </c>
      <c r="Y35" s="36" t="str">
        <f>IF(K14="","",K14)</f>
        <v/>
      </c>
      <c r="Z35" s="94" t="s">
        <v>44</v>
      </c>
      <c r="AA35" s="35" t="str">
        <f>IF(G14="","",G14)</f>
        <v/>
      </c>
      <c r="AB35" s="36" t="str">
        <f>IF(AF18="","",AF18)</f>
        <v/>
      </c>
      <c r="AC35" s="28" t="s">
        <v>44</v>
      </c>
      <c r="AD35" s="35" t="str">
        <f>IF(AB18="","",AB18)</f>
        <v/>
      </c>
      <c r="AE35" s="36" t="str">
        <f>IF(N18="","",N18)</f>
        <v/>
      </c>
      <c r="AF35" s="94" t="s">
        <v>44</v>
      </c>
      <c r="AG35" s="46" t="str">
        <f>IF(R18="","",R18)</f>
        <v/>
      </c>
      <c r="AH35" s="352"/>
      <c r="AI35" s="352"/>
      <c r="AJ35" s="358"/>
      <c r="AK35" s="360"/>
      <c r="AL35" s="358"/>
      <c r="AM35" s="348"/>
      <c r="AN35" s="365"/>
      <c r="AO35" s="367"/>
      <c r="AP35" s="352"/>
      <c r="AQ35" s="364"/>
      <c r="AR35" s="384"/>
      <c r="AS35" s="378"/>
      <c r="AT35" s="389"/>
    </row>
    <row r="36" spans="2:46" ht="20.100000000000001" customHeight="1">
      <c r="B36" s="361" t="str">
        <f>M26</f>
        <v>ドリームキッズ</v>
      </c>
      <c r="C36" s="56" t="s">
        <v>8</v>
      </c>
      <c r="D36" s="95"/>
      <c r="E36" s="24" t="str">
        <f>IF(D37="","",IF(D37=F37,"△",IF(D37&gt;F37,"○",IF(D37&lt;F37,"●",IF))))</f>
        <v/>
      </c>
      <c r="F36" s="30"/>
      <c r="G36" s="34"/>
      <c r="H36" s="24" t="str">
        <f>IF(G37="","",IF(G37=I37,"△",IF(G37&gt;I37,"○",IF(G37&lt;I37,"●",IF))))</f>
        <v/>
      </c>
      <c r="I36" s="30"/>
      <c r="J36" s="113"/>
      <c r="K36" s="96"/>
      <c r="L36" s="97"/>
      <c r="M36" s="34"/>
      <c r="N36" s="24" t="str">
        <f>IF(M37="","",IF(M37=O37,"△",IF(M37&gt;O37,"○",IF(M37&lt;O37,"●",IF))))</f>
        <v/>
      </c>
      <c r="O36" s="23"/>
      <c r="P36" s="34"/>
      <c r="Q36" s="24" t="str">
        <f>IF(P37="","",IF(P37=R37,"△",IF(P37&gt;R37,"○",IF(P37&lt;R37,"●",IF))))</f>
        <v/>
      </c>
      <c r="R36" s="25"/>
      <c r="S36" s="34"/>
      <c r="T36" s="24" t="str">
        <f>IF(S37="","",IF(S37=U37,"△",IF(S37&gt;U37,"○",IF(S37&lt;U37,"●",IF))))</f>
        <v/>
      </c>
      <c r="U36" s="30"/>
      <c r="V36" s="34"/>
      <c r="W36" s="24" t="str">
        <f>IF(V37="","",IF(V37=X37,"△",IF(V37&gt;X37,"○",IF(V37&lt;X37,"●",IF))))</f>
        <v/>
      </c>
      <c r="X36" s="30"/>
      <c r="Y36" s="34"/>
      <c r="Z36" s="24" t="str">
        <f>IF(Y37="","",IF(Y37=AA37,"△",IF(Y37&gt;AA37,"○",IF(Y37&lt;AA37,"●",IF))))</f>
        <v/>
      </c>
      <c r="AA36" s="30"/>
      <c r="AB36" s="34"/>
      <c r="AC36" s="24" t="str">
        <f>IF(AB37="","",IF(AB37=AD37,"△",IF(AB37&gt;AD37,"○",IF(AB37&lt;AD37,"●",IF))))</f>
        <v/>
      </c>
      <c r="AD36" s="30"/>
      <c r="AE36" s="34"/>
      <c r="AF36" s="24" t="str">
        <f>IF(AE37="","",IF(AE37=AG37,"△",IF(AE37&gt;AG37,"○",IF(AE37&lt;AG37,"●",IF))))</f>
        <v/>
      </c>
      <c r="AG36" s="47"/>
      <c r="AH36" s="356">
        <f>COUNTIF(D36:AG36,"○")</f>
        <v>0</v>
      </c>
      <c r="AI36" s="356">
        <f>COUNTIF(D36:AG36,"●")</f>
        <v>0</v>
      </c>
      <c r="AJ36" s="357">
        <f>COUNTIF(E36:AG36,"△")+COUNTIF(E36:AG36,"▲")</f>
        <v>0</v>
      </c>
      <c r="AK36" s="359">
        <f>SUM(D37,G37,J37,M37,P37,S37,V37,AB37,AE37,Y37)</f>
        <v>0</v>
      </c>
      <c r="AL36" s="357">
        <f>SUM(F37,I37,L37,O37,R37,U37,X37,AD37,AG37,AA37)</f>
        <v>0</v>
      </c>
      <c r="AM36" s="348">
        <f>(AH36*3)+(AJ36*1)</f>
        <v>0</v>
      </c>
      <c r="AN36" s="365">
        <f>RANK(AM36,$AM$32:AM$51)</f>
        <v>1</v>
      </c>
      <c r="AO36" s="367" t="s">
        <v>56</v>
      </c>
      <c r="AP36" s="356">
        <f>AK36-AL36</f>
        <v>0</v>
      </c>
      <c r="AQ36" s="364">
        <f>RANK(AP36,$AP$32:AP$50)</f>
        <v>1</v>
      </c>
      <c r="AR36" s="383" t="s">
        <v>56</v>
      </c>
      <c r="AS36" s="377"/>
      <c r="AT36" s="389">
        <f>AM36/10</f>
        <v>0</v>
      </c>
    </row>
    <row r="37" spans="2:46" ht="20.100000000000001" customHeight="1">
      <c r="B37" s="354"/>
      <c r="C37" s="55" t="s">
        <v>9</v>
      </c>
      <c r="D37" s="98" t="str">
        <f>L33</f>
        <v/>
      </c>
      <c r="E37" s="94" t="s">
        <v>44</v>
      </c>
      <c r="F37" s="35" t="str">
        <f>J33</f>
        <v/>
      </c>
      <c r="G37" s="101" t="str">
        <f>L35</f>
        <v/>
      </c>
      <c r="H37" s="94" t="s">
        <v>44</v>
      </c>
      <c r="I37" s="35" t="str">
        <f>J35</f>
        <v/>
      </c>
      <c r="J37" s="99"/>
      <c r="K37" s="93"/>
      <c r="L37" s="112"/>
      <c r="M37" s="102" t="str">
        <f>IF(N6="","",N6)</f>
        <v/>
      </c>
      <c r="N37" s="94" t="s">
        <v>44</v>
      </c>
      <c r="O37" s="102" t="str">
        <f>IF(R6="","",R6)</f>
        <v/>
      </c>
      <c r="P37" s="27" t="str">
        <f>IF(G20="","",G20)</f>
        <v/>
      </c>
      <c r="Q37" s="94" t="s">
        <v>44</v>
      </c>
      <c r="R37" s="35" t="str">
        <f>IF(K20="","",K20)</f>
        <v/>
      </c>
      <c r="S37" s="36" t="str">
        <f>IF(Y20="","",Y20)</f>
        <v/>
      </c>
      <c r="T37" s="94" t="s">
        <v>44</v>
      </c>
      <c r="U37" s="35" t="str">
        <f>IF(U20="","",U20)</f>
        <v/>
      </c>
      <c r="V37" s="36" t="str">
        <f>IF(N14="","",N14)</f>
        <v/>
      </c>
      <c r="W37" s="94" t="s">
        <v>44</v>
      </c>
      <c r="X37" s="35" t="str">
        <f>IF(R14="","",R14)</f>
        <v/>
      </c>
      <c r="Y37" s="36" t="str">
        <f>IF(AI22="","",AI22)</f>
        <v/>
      </c>
      <c r="Z37" s="94" t="s">
        <v>44</v>
      </c>
      <c r="AA37" s="35" t="str">
        <f>IF(AM22="","",AM22)</f>
        <v/>
      </c>
      <c r="AB37" s="36" t="str">
        <f>IF(U10="","",U10)</f>
        <v/>
      </c>
      <c r="AC37" s="28" t="s">
        <v>44</v>
      </c>
      <c r="AD37" s="35" t="str">
        <f>IF(Y10="","",Y10)</f>
        <v/>
      </c>
      <c r="AE37" s="36" t="str">
        <f>IF(R22="","",R22)</f>
        <v/>
      </c>
      <c r="AF37" s="94" t="s">
        <v>44</v>
      </c>
      <c r="AG37" s="46" t="str">
        <f>IF(N22="","",N22)</f>
        <v/>
      </c>
      <c r="AH37" s="352"/>
      <c r="AI37" s="352"/>
      <c r="AJ37" s="358"/>
      <c r="AK37" s="360"/>
      <c r="AL37" s="358"/>
      <c r="AM37" s="348"/>
      <c r="AN37" s="365"/>
      <c r="AO37" s="367"/>
      <c r="AP37" s="352"/>
      <c r="AQ37" s="364"/>
      <c r="AR37" s="384"/>
      <c r="AS37" s="378"/>
      <c r="AT37" s="389"/>
    </row>
    <row r="38" spans="2:46" ht="20.100000000000001" customHeight="1">
      <c r="B38" s="361" t="str">
        <f>P26</f>
        <v>宗方</v>
      </c>
      <c r="C38" s="56" t="s">
        <v>8</v>
      </c>
      <c r="D38" s="95"/>
      <c r="E38" s="24" t="str">
        <f>IF(D39="","",IF(D39=F39,"△",IF(D39&gt;F39,"○",IF(D39&lt;F39,"●",IF))))</f>
        <v/>
      </c>
      <c r="F38" s="30"/>
      <c r="G38" s="34"/>
      <c r="H38" s="24" t="str">
        <f>IF(G39="","",IF(G39=I39,"△",IF(G39&gt;I39,"○",IF(G39&lt;I39,"●",IF))))</f>
        <v/>
      </c>
      <c r="I38" s="30"/>
      <c r="J38" s="34"/>
      <c r="K38" s="24" t="str">
        <f>IF(J39="","",IF(J39=L39,"△",IF(J39&gt;L39,"○",IF(J39&lt;L39,"●",IF))))</f>
        <v/>
      </c>
      <c r="L38" s="30"/>
      <c r="M38" s="113"/>
      <c r="N38" s="96"/>
      <c r="O38" s="97"/>
      <c r="P38" s="34"/>
      <c r="Q38" s="24" t="str">
        <f>IF(P39="","",IF(P39=R39,"△",IF(P39&gt;R39,"○",IF(P39&lt;R39,"●",IF))))</f>
        <v/>
      </c>
      <c r="R38" s="30"/>
      <c r="S38" s="34"/>
      <c r="T38" s="24" t="str">
        <f>IF(S39="","",IF(S39=U39,"△",IF(S39&gt;U39,"○",IF(S39&lt;U39,"●",IF))))</f>
        <v/>
      </c>
      <c r="U38" s="30"/>
      <c r="V38" s="34"/>
      <c r="W38" s="24" t="str">
        <f>IF(V39="","",IF(V39=X39,"△",IF(V39&gt;X39,"○",IF(V39&lt;X39,"●",IF))))</f>
        <v/>
      </c>
      <c r="X38" s="30"/>
      <c r="Y38" s="34"/>
      <c r="Z38" s="24" t="str">
        <f>IF(Y39="","",IF(Y39=AA39,"△",IF(Y39&gt;AA39,"○",IF(Y39&lt;AA39,"●",IF))))</f>
        <v/>
      </c>
      <c r="AA38" s="30"/>
      <c r="AB38" s="34"/>
      <c r="AC38" s="24" t="str">
        <f>IF(AB39="","",IF(AB39=AD39,"△",IF(AB39&gt;AD39,"○",IF(AB39&lt;AD39,"●",IF))))</f>
        <v/>
      </c>
      <c r="AD38" s="30"/>
      <c r="AE38" s="34"/>
      <c r="AF38" s="24" t="str">
        <f>IF(AE39="","",IF(AE39=AG39,"△",IF(AE39&gt;AG39,"○",IF(AE39&lt;AG39,"●",IF))))</f>
        <v/>
      </c>
      <c r="AG38" s="47"/>
      <c r="AH38" s="356">
        <f>COUNTIF(D38:AG38,"○")</f>
        <v>0</v>
      </c>
      <c r="AI38" s="356">
        <f>COUNTIF(D38:AG38,"●")</f>
        <v>0</v>
      </c>
      <c r="AJ38" s="357">
        <f>COUNTIF(E38:AG38,"△")+COUNTIF(E38:AG38,"▲")</f>
        <v>0</v>
      </c>
      <c r="AK38" s="359">
        <f>SUM(D39,G39,J39,M39,P39,S39,V39,AB39,AE39,Y39)</f>
        <v>0</v>
      </c>
      <c r="AL38" s="357">
        <f>SUM(F39,I39,L39,O39,R39,U39,X39,AD39,AG39,AA39)</f>
        <v>0</v>
      </c>
      <c r="AM38" s="348">
        <f>(AH38*3)+(AJ38*1)</f>
        <v>0</v>
      </c>
      <c r="AN38" s="365">
        <f>RANK(AM38,$AM$32:AM$51)</f>
        <v>1</v>
      </c>
      <c r="AO38" s="366" t="s">
        <v>56</v>
      </c>
      <c r="AP38" s="356">
        <f>AK38-AL38</f>
        <v>0</v>
      </c>
      <c r="AQ38" s="364">
        <f>RANK(AP38,$AP$32:AP$50)</f>
        <v>1</v>
      </c>
      <c r="AR38" s="383" t="s">
        <v>56</v>
      </c>
      <c r="AS38" s="377"/>
      <c r="AT38" s="389">
        <f>AM38/10</f>
        <v>0</v>
      </c>
    </row>
    <row r="39" spans="2:46" ht="20.100000000000001" customHeight="1">
      <c r="B39" s="354"/>
      <c r="C39" s="55" t="s">
        <v>9</v>
      </c>
      <c r="D39" s="98" t="str">
        <f>O33</f>
        <v/>
      </c>
      <c r="E39" s="28" t="s">
        <v>45</v>
      </c>
      <c r="F39" s="35" t="str">
        <f>M33</f>
        <v/>
      </c>
      <c r="G39" s="101" t="str">
        <f>O35</f>
        <v/>
      </c>
      <c r="H39" s="28" t="s">
        <v>44</v>
      </c>
      <c r="I39" s="35" t="str">
        <f>M35</f>
        <v/>
      </c>
      <c r="J39" s="101" t="str">
        <f>O37</f>
        <v/>
      </c>
      <c r="K39" s="28" t="s">
        <v>44</v>
      </c>
      <c r="L39" s="35" t="str">
        <f>M37</f>
        <v/>
      </c>
      <c r="M39" s="99"/>
      <c r="N39" s="93"/>
      <c r="O39" s="112"/>
      <c r="P39" s="27" t="str">
        <f>IF(AI6="","",AI6)</f>
        <v/>
      </c>
      <c r="Q39" s="28" t="s">
        <v>44</v>
      </c>
      <c r="R39" s="29" t="str">
        <f>IF(AM6="","",AM6)</f>
        <v/>
      </c>
      <c r="S39" s="27" t="str">
        <f>IF(AI20="","",AI20)</f>
        <v/>
      </c>
      <c r="T39" s="28" t="s">
        <v>44</v>
      </c>
      <c r="U39" s="35" t="str">
        <f>IF(AM20="","",AM20)</f>
        <v/>
      </c>
      <c r="V39" s="36" t="str">
        <f>IF(G12="","",G12)</f>
        <v/>
      </c>
      <c r="W39" s="28" t="s">
        <v>44</v>
      </c>
      <c r="X39" s="35" t="str">
        <f>IF(K12="","",K12)</f>
        <v/>
      </c>
      <c r="Y39" s="36" t="str">
        <f>IF(N20="","",N20)</f>
        <v/>
      </c>
      <c r="Z39" s="28" t="s">
        <v>44</v>
      </c>
      <c r="AA39" s="35" t="str">
        <f>IF(R20="","",R20)</f>
        <v/>
      </c>
      <c r="AB39" s="36" t="str">
        <f>IF(U16="","",U16)</f>
        <v/>
      </c>
      <c r="AC39" s="28" t="s">
        <v>44</v>
      </c>
      <c r="AD39" s="35" t="str">
        <f>IF(Y16="","",Y16)</f>
        <v/>
      </c>
      <c r="AE39" s="36" t="str">
        <f>IF(AI16="","",AI16)</f>
        <v/>
      </c>
      <c r="AF39" s="28" t="s">
        <v>44</v>
      </c>
      <c r="AG39" s="46" t="str">
        <f>IF(AM16="","",AM16)</f>
        <v/>
      </c>
      <c r="AH39" s="352"/>
      <c r="AI39" s="352"/>
      <c r="AJ39" s="358"/>
      <c r="AK39" s="360"/>
      <c r="AL39" s="358"/>
      <c r="AM39" s="348"/>
      <c r="AN39" s="365"/>
      <c r="AO39" s="366"/>
      <c r="AP39" s="352"/>
      <c r="AQ39" s="364"/>
      <c r="AR39" s="384"/>
      <c r="AS39" s="378"/>
      <c r="AT39" s="389"/>
    </row>
    <row r="40" spans="2:46" ht="20.100000000000001" customHeight="1">
      <c r="B40" s="361" t="str">
        <f>S26</f>
        <v>吉野</v>
      </c>
      <c r="C40" s="56" t="s">
        <v>8</v>
      </c>
      <c r="D40" s="95"/>
      <c r="E40" s="24" t="str">
        <f>IF(D41="","",IF(D41=F41,"△",IF(D41&gt;F41,"○",IF(D41&lt;F41,"●",IF))))</f>
        <v/>
      </c>
      <c r="F40" s="30"/>
      <c r="G40" s="34"/>
      <c r="H40" s="24" t="str">
        <f>IF(G41="","",IF(G41=I41,"△",IF(G41&gt;I41,"○",IF(G41&lt;I41,"●",IF))))</f>
        <v/>
      </c>
      <c r="I40" s="30"/>
      <c r="J40" s="34"/>
      <c r="K40" s="24" t="str">
        <f>IF(J41="","",IF(J41=L41,"△",IF(J41&gt;L41,"○",IF(J41&lt;L41,"●",IF))))</f>
        <v/>
      </c>
      <c r="L40" s="30"/>
      <c r="M40" s="34"/>
      <c r="N40" s="24" t="str">
        <f>IF(M41="","",IF(M41=O41,"△",IF(M41&gt;O41,"○",IF(M41&lt;O41,"●",IF))))</f>
        <v/>
      </c>
      <c r="O40" s="30"/>
      <c r="P40" s="113"/>
      <c r="Q40" s="96"/>
      <c r="R40" s="97"/>
      <c r="S40" s="62"/>
      <c r="T40" s="24" t="str">
        <f>IF(S41="","",IF(S41=U41,"△",IF(S41&gt;U41,"○",IF(S41&lt;U41,"●",IF))))</f>
        <v/>
      </c>
      <c r="U40" s="25"/>
      <c r="V40" s="62"/>
      <c r="W40" s="24" t="str">
        <f>IF(V41="","",IF(V41=X41,"△",IF(V41&gt;X41,"○",IF(V41&lt;X41,"●",IF))))</f>
        <v/>
      </c>
      <c r="X40" s="25"/>
      <c r="Y40" s="62"/>
      <c r="Z40" s="24" t="str">
        <f>IF(Y41="","",IF(Y41=AA41,"△",IF(Y41&gt;AA41,"○",IF(Y41&lt;AA41,"●",IF))))</f>
        <v/>
      </c>
      <c r="AA40" s="25"/>
      <c r="AB40" s="62"/>
      <c r="AC40" s="24" t="str">
        <f>IF(AB41="","",IF(AB41=AD41,"△",IF(AB41&gt;AD41,"○",IF(AB41&lt;AD41,"●",IF))))</f>
        <v/>
      </c>
      <c r="AD40" s="25"/>
      <c r="AE40" s="62"/>
      <c r="AF40" s="24" t="str">
        <f>IF(AE41="","",IF(AE41=AG41,"△",IF(AE41&gt;AG41,"○",IF(AE41&lt;AG41,"●",IF))))</f>
        <v/>
      </c>
      <c r="AG40" s="47"/>
      <c r="AH40" s="356">
        <f>COUNTIF(D40:AG40,"○")</f>
        <v>0</v>
      </c>
      <c r="AI40" s="356">
        <f>COUNTIF(D40:AG40,"●")</f>
        <v>0</v>
      </c>
      <c r="AJ40" s="357">
        <f>COUNTIF(E40:AG40,"△")+COUNTIF(E40:AG40,"▲")</f>
        <v>0</v>
      </c>
      <c r="AK40" s="359">
        <f>SUM(D41,G41,J41,M41,P41,S41,V41,AB41,AE41,Y41)</f>
        <v>0</v>
      </c>
      <c r="AL40" s="357">
        <f>SUM(F41,I41,L41,O41,R41,U41,X41,AD41,AG41,AA41)</f>
        <v>0</v>
      </c>
      <c r="AM40" s="348">
        <f>(AH40*3)+(AJ40*1)</f>
        <v>0</v>
      </c>
      <c r="AN40" s="365">
        <f>RANK(AM40,$AM$32:AM$51)</f>
        <v>1</v>
      </c>
      <c r="AO40" s="367" t="s">
        <v>56</v>
      </c>
      <c r="AP40" s="356">
        <f>AK40-AL40</f>
        <v>0</v>
      </c>
      <c r="AQ40" s="364">
        <f>RANK(AP40,$AP$32:AP$50)</f>
        <v>1</v>
      </c>
      <c r="AR40" s="383" t="s">
        <v>56</v>
      </c>
      <c r="AS40" s="377"/>
      <c r="AT40" s="389">
        <f>AM40/10</f>
        <v>0</v>
      </c>
    </row>
    <row r="41" spans="2:46" ht="20.100000000000001" customHeight="1">
      <c r="B41" s="354"/>
      <c r="C41" s="55" t="s">
        <v>9</v>
      </c>
      <c r="D41" s="98" t="str">
        <f>R33</f>
        <v/>
      </c>
      <c r="E41" s="94" t="s">
        <v>44</v>
      </c>
      <c r="F41" s="35" t="str">
        <f>P33</f>
        <v/>
      </c>
      <c r="G41" s="101" t="str">
        <f>R35</f>
        <v/>
      </c>
      <c r="H41" s="94" t="s">
        <v>44</v>
      </c>
      <c r="I41" s="35" t="str">
        <f>P35</f>
        <v/>
      </c>
      <c r="J41" s="101" t="str">
        <f>R37</f>
        <v/>
      </c>
      <c r="K41" s="94" t="s">
        <v>44</v>
      </c>
      <c r="L41" s="35" t="str">
        <f>P37</f>
        <v/>
      </c>
      <c r="M41" s="101" t="str">
        <f>R39</f>
        <v/>
      </c>
      <c r="N41" s="94" t="s">
        <v>44</v>
      </c>
      <c r="O41" s="35" t="str">
        <f>P39</f>
        <v/>
      </c>
      <c r="P41" s="99"/>
      <c r="Q41" s="93"/>
      <c r="R41" s="112"/>
      <c r="S41" s="102" t="str">
        <f>IF(AF16="","",AF16)</f>
        <v/>
      </c>
      <c r="T41" s="94" t="s">
        <v>44</v>
      </c>
      <c r="U41" s="102" t="str">
        <f>IF(AB16="","",AB16)</f>
        <v/>
      </c>
      <c r="V41" s="27" t="str">
        <f>IF(G24="","",G24)</f>
        <v/>
      </c>
      <c r="W41" s="28" t="s">
        <v>44</v>
      </c>
      <c r="X41" s="35" t="str">
        <f>IF(K24="","",K24)</f>
        <v/>
      </c>
      <c r="Y41" s="27" t="str">
        <f>IF(AB20="","",AB20)</f>
        <v/>
      </c>
      <c r="Z41" s="28" t="s">
        <v>44</v>
      </c>
      <c r="AA41" s="35" t="str">
        <f>IF(AF20="","",AF20)</f>
        <v/>
      </c>
      <c r="AB41" s="36" t="str">
        <f>IF(G10="","",G10)</f>
        <v/>
      </c>
      <c r="AC41" s="28" t="s">
        <v>44</v>
      </c>
      <c r="AD41" s="35" t="str">
        <f>IF(K10="","",K10)</f>
        <v/>
      </c>
      <c r="AE41" s="36" t="str">
        <f>IF(R16="","",R16)</f>
        <v/>
      </c>
      <c r="AF41" s="28" t="s">
        <v>44</v>
      </c>
      <c r="AG41" s="46" t="str">
        <f>IF(N16="","",N16)</f>
        <v/>
      </c>
      <c r="AH41" s="352"/>
      <c r="AI41" s="352"/>
      <c r="AJ41" s="358"/>
      <c r="AK41" s="360"/>
      <c r="AL41" s="358"/>
      <c r="AM41" s="348"/>
      <c r="AN41" s="365"/>
      <c r="AO41" s="367"/>
      <c r="AP41" s="352"/>
      <c r="AQ41" s="364"/>
      <c r="AR41" s="384"/>
      <c r="AS41" s="378"/>
      <c r="AT41" s="389"/>
    </row>
    <row r="42" spans="2:46" s="14" customFormat="1" ht="20.100000000000001" customHeight="1">
      <c r="B42" s="361" t="str">
        <f>G27</f>
        <v>東陽</v>
      </c>
      <c r="C42" s="56" t="s">
        <v>8</v>
      </c>
      <c r="D42" s="95"/>
      <c r="E42" s="24" t="str">
        <f>IF(D43="","",IF(D43=F43,"△",IF(D43&gt;F43,"○",IF(D43&lt;F43,"●",IF))))</f>
        <v/>
      </c>
      <c r="F42" s="30"/>
      <c r="G42" s="34"/>
      <c r="H42" s="24" t="str">
        <f>IF(G43="","",IF(G43=I43,"△",IF(G43&gt;I43,"○",IF(G43&lt;I43,"●",IF))))</f>
        <v/>
      </c>
      <c r="I42" s="30"/>
      <c r="J42" s="34"/>
      <c r="K42" s="24" t="str">
        <f>IF(J43="","",IF(J43=L43,"△",IF(J43&gt;L43,"○",IF(J43&lt;L43,"●",IF))))</f>
        <v/>
      </c>
      <c r="L42" s="30"/>
      <c r="M42" s="34"/>
      <c r="N42" s="24" t="str">
        <f>IF(M43="","",IF(M43=O43,"△",IF(M43&gt;O43,"○",IF(M43&lt;O43,"●",IF))))</f>
        <v/>
      </c>
      <c r="O42" s="30"/>
      <c r="P42" s="34"/>
      <c r="Q42" s="24" t="str">
        <f>IF(P43="","",IF(P43=R43,"△",IF(P43&gt;R43,"○",IF(P43&lt;R43,"●",IF))))</f>
        <v/>
      </c>
      <c r="R42" s="30"/>
      <c r="S42" s="113"/>
      <c r="T42" s="96"/>
      <c r="U42" s="97"/>
      <c r="V42" s="34"/>
      <c r="W42" s="24" t="str">
        <f>IF(V43="","",IF(V43=X43,"△",IF(V43&gt;X43,"○",IF(V43&lt;X43,"●",IF))))</f>
        <v/>
      </c>
      <c r="X42" s="30"/>
      <c r="Y42" s="34"/>
      <c r="Z42" s="24" t="str">
        <f>IF(Y43="","",IF(Y43=AA43,"△",IF(Y43&gt;AA43,"○",IF(Y43&lt;AA43,"●",IF))))</f>
        <v/>
      </c>
      <c r="AA42" s="30"/>
      <c r="AB42" s="34"/>
      <c r="AC42" s="24" t="str">
        <f>IF(AB43="","",IF(AB43=AD43,"△",IF(AB43&gt;AD43,"○",IF(AB43&lt;AD43,"●",IF))))</f>
        <v/>
      </c>
      <c r="AD42" s="30"/>
      <c r="AE42" s="34"/>
      <c r="AF42" s="24" t="str">
        <f>IF(AE43="","",IF(AE43=AG43,"△",IF(AE43&gt;AG43,"○",IF(AE43&lt;AG43,"●",IF))))</f>
        <v/>
      </c>
      <c r="AG42" s="47"/>
      <c r="AH42" s="356">
        <f>COUNTIF(D42:AG42,"○")</f>
        <v>0</v>
      </c>
      <c r="AI42" s="356">
        <f>COUNTIF(D42:AG42,"●")</f>
        <v>0</v>
      </c>
      <c r="AJ42" s="357">
        <f>COUNTIF(E42:AG42,"△")+COUNTIF(E42:AG42,"▲")</f>
        <v>0</v>
      </c>
      <c r="AK42" s="359">
        <f>SUM(D43,G43,J43,M43,P43,S43,V43,AB43,AE43,Y43)</f>
        <v>0</v>
      </c>
      <c r="AL42" s="357">
        <f>SUM(F43,I43,L43,O43,R43,U43,X43,AD43,AG43,AA43)</f>
        <v>0</v>
      </c>
      <c r="AM42" s="348">
        <f>(AH42*3)+(AJ42*1)</f>
        <v>0</v>
      </c>
      <c r="AN42" s="365">
        <f>RANK(AM42,$AM$32:AM$51)</f>
        <v>1</v>
      </c>
      <c r="AO42" s="367" t="s">
        <v>56</v>
      </c>
      <c r="AP42" s="356">
        <f>AK42-AL42</f>
        <v>0</v>
      </c>
      <c r="AQ42" s="364">
        <f>RANK(AP42,$AP$32:AP$50)</f>
        <v>1</v>
      </c>
      <c r="AR42" s="383" t="s">
        <v>56</v>
      </c>
      <c r="AS42" s="377"/>
      <c r="AT42" s="389">
        <f>AM42/10</f>
        <v>0</v>
      </c>
    </row>
    <row r="43" spans="2:46" s="14" customFormat="1" ht="20.100000000000001" customHeight="1">
      <c r="B43" s="354"/>
      <c r="C43" s="55" t="s">
        <v>9</v>
      </c>
      <c r="D43" s="98" t="str">
        <f>U33</f>
        <v/>
      </c>
      <c r="E43" s="28" t="s">
        <v>44</v>
      </c>
      <c r="F43" s="35" t="str">
        <f>S33</f>
        <v/>
      </c>
      <c r="G43" s="101" t="str">
        <f>U35</f>
        <v/>
      </c>
      <c r="H43" s="28" t="s">
        <v>44</v>
      </c>
      <c r="I43" s="35" t="str">
        <f>S35</f>
        <v/>
      </c>
      <c r="J43" s="101" t="str">
        <f>U37</f>
        <v/>
      </c>
      <c r="K43" s="28" t="s">
        <v>44</v>
      </c>
      <c r="L43" s="35" t="str">
        <f>S37</f>
        <v/>
      </c>
      <c r="M43" s="101" t="str">
        <f>U39</f>
        <v/>
      </c>
      <c r="N43" s="28" t="s">
        <v>44</v>
      </c>
      <c r="O43" s="35" t="str">
        <f>S39</f>
        <v/>
      </c>
      <c r="P43" s="101" t="str">
        <f>U41</f>
        <v/>
      </c>
      <c r="Q43" s="28" t="s">
        <v>44</v>
      </c>
      <c r="R43" s="35" t="str">
        <f>S41</f>
        <v/>
      </c>
      <c r="S43" s="99"/>
      <c r="T43" s="93"/>
      <c r="U43" s="112"/>
      <c r="V43" s="27" t="str">
        <f>IF(G8="","",G8)</f>
        <v/>
      </c>
      <c r="W43" s="28" t="s">
        <v>44</v>
      </c>
      <c r="X43" s="29" t="str">
        <f>IF(K8="","",K8)</f>
        <v/>
      </c>
      <c r="Y43" s="27" t="str">
        <f>IF(U22="","",U22)</f>
        <v/>
      </c>
      <c r="Z43" s="28" t="s">
        <v>44</v>
      </c>
      <c r="AA43" s="29" t="str">
        <f>IF(Y22="","",Y22)</f>
        <v/>
      </c>
      <c r="AB43" s="27" t="str">
        <f>IF(K16="","",K16)</f>
        <v/>
      </c>
      <c r="AC43" s="28" t="s">
        <v>44</v>
      </c>
      <c r="AD43" s="29" t="str">
        <f>IF(G16="","",G16)</f>
        <v/>
      </c>
      <c r="AE43" s="27" t="str">
        <f>IF(Y8="","",Y8)</f>
        <v/>
      </c>
      <c r="AF43" s="28" t="s">
        <v>44</v>
      </c>
      <c r="AG43" s="46" t="str">
        <f>IF(U8="","",U8)</f>
        <v/>
      </c>
      <c r="AH43" s="352"/>
      <c r="AI43" s="352"/>
      <c r="AJ43" s="358"/>
      <c r="AK43" s="360"/>
      <c r="AL43" s="358"/>
      <c r="AM43" s="348"/>
      <c r="AN43" s="365"/>
      <c r="AO43" s="367"/>
      <c r="AP43" s="352"/>
      <c r="AQ43" s="364"/>
      <c r="AR43" s="384"/>
      <c r="AS43" s="378"/>
      <c r="AT43" s="389"/>
    </row>
    <row r="44" spans="2:46" ht="20.100000000000001" customHeight="1">
      <c r="B44" s="361" t="str">
        <f>J27</f>
        <v>アトレチコエラン横瀬</v>
      </c>
      <c r="C44" s="56" t="s">
        <v>8</v>
      </c>
      <c r="D44" s="95"/>
      <c r="E44" s="24" t="str">
        <f>IF(D45="","",IF(D45=F45,"△",IF(D45&gt;F45,"○",IF(D45&lt;F45,"●",IF))))</f>
        <v/>
      </c>
      <c r="F44" s="30"/>
      <c r="G44" s="34"/>
      <c r="H44" s="24" t="str">
        <f>IF(G45="","",IF(G45=I45,"△",IF(G45&gt;I45,"○",IF(G45&lt;I45,"●",IF))))</f>
        <v/>
      </c>
      <c r="I44" s="30"/>
      <c r="J44" s="34"/>
      <c r="K44" s="24" t="str">
        <f>IF(J45="","",IF(J45=L45,"△",IF(J45&gt;L45,"○",IF(J45&lt;L45,"●",IF))))</f>
        <v/>
      </c>
      <c r="L44" s="30"/>
      <c r="M44" s="34"/>
      <c r="N44" s="24" t="str">
        <f>IF(M45="","",IF(M45=O45,"△",IF(M45&gt;O45,"○",IF(M45&lt;O45,"●",IF))))</f>
        <v/>
      </c>
      <c r="O44" s="30"/>
      <c r="P44" s="34"/>
      <c r="Q44" s="24" t="str">
        <f>IF(P45="","",IF(P45=R45,"△",IF(P45&gt;R45,"○",IF(P45&lt;R45,"●",IF))))</f>
        <v/>
      </c>
      <c r="R44" s="30"/>
      <c r="S44" s="34"/>
      <c r="T44" s="24" t="str">
        <f>IF(S45="","",IF(S45=U45,"△",IF(S45&gt;U45,"○",IF(S45&lt;U45,"●",IF))))</f>
        <v/>
      </c>
      <c r="U44" s="30"/>
      <c r="V44" s="113"/>
      <c r="W44" s="96"/>
      <c r="X44" s="97"/>
      <c r="Y44" s="34"/>
      <c r="Z44" s="24" t="str">
        <f>IF(Y45="","",IF(Y45=AA45,"△",IF(Y45&gt;AA45,"○",IF(Y45&lt;AA45,"●",IF))))</f>
        <v/>
      </c>
      <c r="AA44" s="30"/>
      <c r="AB44" s="24"/>
      <c r="AC44" s="24" t="str">
        <f>IF(AB45="","",IF(AB45=AD45,"△",IF(AB45&gt;AD45,"○",IF(AB45&lt;AD45,"●",IF))))</f>
        <v/>
      </c>
      <c r="AD44" s="30"/>
      <c r="AE44" s="34"/>
      <c r="AF44" s="24" t="str">
        <f>IF(AE45="","",IF(AE45=AG45,"△",IF(AE45&gt;AG45,"○",IF(AE45&lt;AG45,"●",IF))))</f>
        <v/>
      </c>
      <c r="AG44" s="47"/>
      <c r="AH44" s="356">
        <f>COUNTIF(D44:AG44,"○")</f>
        <v>0</v>
      </c>
      <c r="AI44" s="356">
        <f>COUNTIF(D44:AG44,"●")</f>
        <v>0</v>
      </c>
      <c r="AJ44" s="357">
        <f>COUNTIF(E44:AG44,"△")+COUNTIF(E44:AG44,"▲")</f>
        <v>0</v>
      </c>
      <c r="AK44" s="359">
        <f>SUM(D45,G45,J45,M45,P45,S45,V45,AB45,AE45,Y45)</f>
        <v>0</v>
      </c>
      <c r="AL44" s="357">
        <f>SUM(F45,I45,L45,O45,R45,U45,X45,AD45,AG45,AA45)</f>
        <v>0</v>
      </c>
      <c r="AM44" s="348">
        <f>(AH44*3)+(AJ44*1)</f>
        <v>0</v>
      </c>
      <c r="AN44" s="365">
        <f>RANK(AM44,$AM$32:AM$51)</f>
        <v>1</v>
      </c>
      <c r="AO44" s="367" t="s">
        <v>56</v>
      </c>
      <c r="AP44" s="356">
        <f>AK44-AL44</f>
        <v>0</v>
      </c>
      <c r="AQ44" s="364">
        <f>RANK(AP44,$AP$32:AP$50)</f>
        <v>1</v>
      </c>
      <c r="AR44" s="383" t="s">
        <v>56</v>
      </c>
      <c r="AS44" s="377"/>
      <c r="AT44" s="389">
        <f>AM44/10</f>
        <v>0</v>
      </c>
    </row>
    <row r="45" spans="2:46" ht="20.100000000000001" customHeight="1">
      <c r="B45" s="354"/>
      <c r="C45" s="55" t="s">
        <v>9</v>
      </c>
      <c r="D45" s="98" t="str">
        <f>X33</f>
        <v/>
      </c>
      <c r="E45" s="94" t="s">
        <v>44</v>
      </c>
      <c r="F45" s="35" t="str">
        <f>V33</f>
        <v/>
      </c>
      <c r="G45" s="101" t="str">
        <f>X35</f>
        <v/>
      </c>
      <c r="H45" s="94" t="s">
        <v>44</v>
      </c>
      <c r="I45" s="35" t="str">
        <f>V35</f>
        <v/>
      </c>
      <c r="J45" s="101" t="str">
        <f>X37</f>
        <v/>
      </c>
      <c r="K45" s="94" t="s">
        <v>44</v>
      </c>
      <c r="L45" s="35" t="str">
        <f>V37</f>
        <v/>
      </c>
      <c r="M45" s="101" t="str">
        <f>X39</f>
        <v/>
      </c>
      <c r="N45" s="94" t="s">
        <v>44</v>
      </c>
      <c r="O45" s="103" t="str">
        <f>V39</f>
        <v/>
      </c>
      <c r="P45" s="104" t="str">
        <f>X41</f>
        <v/>
      </c>
      <c r="Q45" s="94" t="s">
        <v>44</v>
      </c>
      <c r="R45" s="103" t="str">
        <f>V41</f>
        <v/>
      </c>
      <c r="S45" s="104" t="str">
        <f>X43</f>
        <v/>
      </c>
      <c r="T45" s="94" t="s">
        <v>44</v>
      </c>
      <c r="U45" s="103" t="str">
        <f>V43</f>
        <v/>
      </c>
      <c r="V45" s="105"/>
      <c r="W45" s="93"/>
      <c r="X45" s="112"/>
      <c r="Y45" s="27" t="str">
        <f>IF(AB8="","",AB8)</f>
        <v/>
      </c>
      <c r="Z45" s="28" t="s">
        <v>44</v>
      </c>
      <c r="AA45" s="29" t="str">
        <f>IF(AF8="","",AF8)</f>
        <v/>
      </c>
      <c r="AB45" s="102" t="str">
        <f>IF(U24="","",U24)</f>
        <v/>
      </c>
      <c r="AC45" s="94" t="s">
        <v>44</v>
      </c>
      <c r="AD45" s="102" t="str">
        <f>IF(Y24="","",Y24)</f>
        <v/>
      </c>
      <c r="AE45" s="27" t="str">
        <f>IF(AM18="","",AM18)</f>
        <v/>
      </c>
      <c r="AF45" s="94" t="s">
        <v>44</v>
      </c>
      <c r="AG45" s="46" t="str">
        <f>IF(AI18="","",AI18)</f>
        <v/>
      </c>
      <c r="AH45" s="352"/>
      <c r="AI45" s="352"/>
      <c r="AJ45" s="358"/>
      <c r="AK45" s="360"/>
      <c r="AL45" s="358"/>
      <c r="AM45" s="348"/>
      <c r="AN45" s="365"/>
      <c r="AO45" s="367"/>
      <c r="AP45" s="352"/>
      <c r="AQ45" s="364"/>
      <c r="AR45" s="384"/>
      <c r="AS45" s="378"/>
      <c r="AT45" s="389"/>
    </row>
    <row r="46" spans="2:46" ht="20.100000000000001" customHeight="1">
      <c r="B46" s="368" t="str">
        <f>M27</f>
        <v>カティオーラ松岡B</v>
      </c>
      <c r="C46" s="56" t="s">
        <v>8</v>
      </c>
      <c r="D46" s="95"/>
      <c r="E46" s="24" t="str">
        <f>IF(D47="","",IF(D47=F47,"△",IF(D47&gt;F47,"○",IF(D47&lt;F47,"●",IF))))</f>
        <v/>
      </c>
      <c r="F46" s="30"/>
      <c r="G46" s="34"/>
      <c r="H46" s="24" t="str">
        <f>IF(G47="","",IF(G47=I47,"△",IF(G47&gt;I47,"○",IF(G47&lt;I47,"●",IF))))</f>
        <v/>
      </c>
      <c r="I46" s="30"/>
      <c r="J46" s="34"/>
      <c r="K46" s="24" t="str">
        <f>IF(J47="","",IF(J47=L47,"△",IF(J47&gt;L47,"○",IF(J47&lt;L47,"●",IF))))</f>
        <v/>
      </c>
      <c r="L46" s="30"/>
      <c r="M46" s="34"/>
      <c r="N46" s="24" t="str">
        <f>IF(M47="","",IF(M47=O47,"△",IF(M47&gt;O47,"○",IF(M47&lt;O47,"●",IF))))</f>
        <v/>
      </c>
      <c r="O46" s="30"/>
      <c r="P46" s="34"/>
      <c r="Q46" s="24" t="str">
        <f>IF(P47="","",IF(P47=R47,"△",IF(P47&gt;R47,"○",IF(P47&lt;R47,"●",IF))))</f>
        <v/>
      </c>
      <c r="R46" s="30"/>
      <c r="S46" s="34"/>
      <c r="T46" s="24" t="str">
        <f>IF(S47="","",IF(S47=U47,"△",IF(S47&gt;U47,"○",IF(S47&lt;U47,"●",IF))))</f>
        <v/>
      </c>
      <c r="U46" s="30"/>
      <c r="V46" s="34"/>
      <c r="W46" s="24" t="str">
        <f>IF(V47="","",IF(V47=X47,"△",IF(V47&gt;X47,"○",IF(V47&lt;X47,"●",IF))))</f>
        <v/>
      </c>
      <c r="X46" s="30"/>
      <c r="Y46" s="113"/>
      <c r="Z46" s="96"/>
      <c r="AA46" s="97"/>
      <c r="AB46" s="34"/>
      <c r="AC46" s="24" t="str">
        <f>IF(AB47="","",IF(AB47=AD47,"△",IF(AB47&gt;AD47,"○",IF(AB47&lt;AD47,"●",IF))))</f>
        <v/>
      </c>
      <c r="AD46" s="30"/>
      <c r="AE46" s="34"/>
      <c r="AF46" s="24" t="str">
        <f>IF(AE47="","",IF(AE47=AG47,"△",IF(AE47&gt;AG47,"○",IF(AE47&lt;AG47,"●",IF))))</f>
        <v/>
      </c>
      <c r="AG46" s="47"/>
      <c r="AH46" s="356">
        <f>COUNTIF(D46:AG46,"○")</f>
        <v>0</v>
      </c>
      <c r="AI46" s="356">
        <f>COUNTIF(D46:AG46,"●")</f>
        <v>0</v>
      </c>
      <c r="AJ46" s="357">
        <f>COUNTIF(E46:AG46,"△")+COUNTIF(E46:AG46,"▲")</f>
        <v>0</v>
      </c>
      <c r="AK46" s="359">
        <f>SUM(D47,G47,J47,M47,P47,S47,V47,AB47,AE47,Y47)</f>
        <v>0</v>
      </c>
      <c r="AL46" s="357">
        <f>SUM(F47,I47,L47,O47,R47,U47,X47,AD47,AG47,AA47)</f>
        <v>0</v>
      </c>
      <c r="AM46" s="348">
        <f>(AH46*3)+(AJ46*1)</f>
        <v>0</v>
      </c>
      <c r="AN46" s="365">
        <f>RANK(AM46,$AM$32:AM$51)</f>
        <v>1</v>
      </c>
      <c r="AO46" s="367" t="s">
        <v>56</v>
      </c>
      <c r="AP46" s="356">
        <f>AK46-AL46</f>
        <v>0</v>
      </c>
      <c r="AQ46" s="364">
        <f>RANK(AP46,$AP$32:AP$50)</f>
        <v>1</v>
      </c>
      <c r="AR46" s="383" t="s">
        <v>56</v>
      </c>
      <c r="AS46" s="377"/>
      <c r="AT46" s="389">
        <f>AM46/10</f>
        <v>0</v>
      </c>
    </row>
    <row r="47" spans="2:46" ht="20.100000000000001" customHeight="1">
      <c r="B47" s="369"/>
      <c r="C47" s="55" t="s">
        <v>9</v>
      </c>
      <c r="D47" s="98" t="str">
        <f>AA33</f>
        <v/>
      </c>
      <c r="E47" s="94" t="s">
        <v>44</v>
      </c>
      <c r="F47" s="35" t="str">
        <f>Y33</f>
        <v/>
      </c>
      <c r="G47" s="101" t="str">
        <f>AA35</f>
        <v/>
      </c>
      <c r="H47" s="94" t="s">
        <v>44</v>
      </c>
      <c r="I47" s="35" t="str">
        <f>Y35</f>
        <v/>
      </c>
      <c r="J47" s="101" t="str">
        <f>AA37</f>
        <v/>
      </c>
      <c r="K47" s="94" t="s">
        <v>44</v>
      </c>
      <c r="L47" s="35" t="str">
        <f>Y37</f>
        <v/>
      </c>
      <c r="M47" s="101" t="str">
        <f>AA39</f>
        <v/>
      </c>
      <c r="N47" s="94" t="s">
        <v>44</v>
      </c>
      <c r="O47" s="35" t="str">
        <f>Y39</f>
        <v/>
      </c>
      <c r="P47" s="101" t="str">
        <f>AA41</f>
        <v/>
      </c>
      <c r="Q47" s="94" t="s">
        <v>44</v>
      </c>
      <c r="R47" s="35" t="str">
        <f>Y41</f>
        <v/>
      </c>
      <c r="S47" s="104" t="str">
        <f>AA43</f>
        <v/>
      </c>
      <c r="T47" s="94" t="s">
        <v>44</v>
      </c>
      <c r="U47" s="103" t="str">
        <f>Y43</f>
        <v/>
      </c>
      <c r="V47" s="102" t="str">
        <f>AA45</f>
        <v/>
      </c>
      <c r="W47" s="94" t="s">
        <v>44</v>
      </c>
      <c r="X47" s="102" t="str">
        <f>Y45</f>
        <v/>
      </c>
      <c r="Y47" s="99"/>
      <c r="Z47" s="93"/>
      <c r="AA47" s="112"/>
      <c r="AB47" s="102" t="str">
        <f>IF(N8="","",N8)</f>
        <v/>
      </c>
      <c r="AC47" s="94" t="s">
        <v>44</v>
      </c>
      <c r="AD47" s="102" t="str">
        <f>IF(R8="","",R8)</f>
        <v/>
      </c>
      <c r="AE47" s="27" t="str">
        <f>IF(R10="","",R10)</f>
        <v/>
      </c>
      <c r="AF47" s="94" t="s">
        <v>44</v>
      </c>
      <c r="AG47" s="46" t="str">
        <f>IF(N10="","",N10)</f>
        <v/>
      </c>
      <c r="AH47" s="352"/>
      <c r="AI47" s="352"/>
      <c r="AJ47" s="358"/>
      <c r="AK47" s="360"/>
      <c r="AL47" s="358"/>
      <c r="AM47" s="348"/>
      <c r="AN47" s="365"/>
      <c r="AO47" s="367"/>
      <c r="AP47" s="352"/>
      <c r="AQ47" s="364"/>
      <c r="AR47" s="384"/>
      <c r="AS47" s="378"/>
      <c r="AT47" s="389"/>
    </row>
    <row r="48" spans="2:46" ht="20.100000000000001" customHeight="1">
      <c r="B48" s="368" t="str">
        <f>P27</f>
        <v>キングス</v>
      </c>
      <c r="C48" s="56" t="s">
        <v>8</v>
      </c>
      <c r="D48" s="95"/>
      <c r="E48" s="24" t="str">
        <f>IF(D49="","",IF(D49=F49,"△",IF(D49&gt;F49,"○",IF(D49&lt;F49,"●",IF))))</f>
        <v/>
      </c>
      <c r="F48" s="30"/>
      <c r="G48" s="34"/>
      <c r="H48" s="24" t="str">
        <f>IF(G49="","",IF(G49=I49,"△",IF(G49&gt;I49,"○",IF(G49&lt;I49,"●",IF))))</f>
        <v/>
      </c>
      <c r="I48" s="30"/>
      <c r="J48" s="34"/>
      <c r="K48" s="24" t="str">
        <f>IF(J49="","",IF(J49=L49,"△",IF(J49&gt;L49,"○",IF(J49&lt;L49,"●",IF))))</f>
        <v/>
      </c>
      <c r="L48" s="30"/>
      <c r="M48" s="34"/>
      <c r="N48" s="24" t="str">
        <f>IF(M49="","",IF(M49=O49,"△",IF(M49&gt;O49,"○",IF(M49&lt;O49,"●",IF))))</f>
        <v/>
      </c>
      <c r="O48" s="30"/>
      <c r="P48" s="34"/>
      <c r="Q48" s="24" t="str">
        <f>IF(P49="","",IF(P49=R49,"△",IF(P49&gt;R49,"○",IF(P49&lt;R49,"●",IF))))</f>
        <v/>
      </c>
      <c r="R48" s="30"/>
      <c r="S48" s="34"/>
      <c r="T48" s="24" t="str">
        <f>IF(S49="","",IF(S49=U49,"△",IF(S49&gt;U49,"○",IF(S49&lt;U49,"●",IF))))</f>
        <v/>
      </c>
      <c r="U48" s="30"/>
      <c r="V48" s="34"/>
      <c r="W48" s="24" t="str">
        <f>IF(V49="","",IF(V49=X49,"△",IF(V49&gt;X49,"○",IF(V49&lt;X49,"●",IF))))</f>
        <v/>
      </c>
      <c r="X48" s="30"/>
      <c r="Y48" s="34"/>
      <c r="Z48" s="24" t="str">
        <f>IF(Y49="","",IF(Y49=AA49,"△",IF(Y49&gt;AA49,"○",IF(Y49&lt;AA49,"●",IF))))</f>
        <v/>
      </c>
      <c r="AA48" s="30"/>
      <c r="AB48" s="113"/>
      <c r="AC48" s="96"/>
      <c r="AD48" s="97"/>
      <c r="AE48" s="34"/>
      <c r="AF48" s="24" t="str">
        <f>IF(AE49="","",IF(AE49=AG49,"△",IF(AE49&gt;AG49,"○",IF(AE49&lt;AG49,"●",IF))))</f>
        <v/>
      </c>
      <c r="AG48" s="47"/>
      <c r="AH48" s="356">
        <f>COUNTIF(D48:AG48,"○")</f>
        <v>0</v>
      </c>
      <c r="AI48" s="356">
        <f>COUNTIF(D48:AG48,"●")</f>
        <v>0</v>
      </c>
      <c r="AJ48" s="357">
        <f>COUNTIF(E48:AG48,"△")+COUNTIF(E48:AG48,"▲")</f>
        <v>0</v>
      </c>
      <c r="AK48" s="359">
        <f>SUM(D49,G49,J49,M49,P49,S49,V49,AB49,AE49,Y49)</f>
        <v>0</v>
      </c>
      <c r="AL48" s="357">
        <f>SUM(F49,I49,L49,O49,R49,U49,X49,AD49,AG49,AA49)</f>
        <v>0</v>
      </c>
      <c r="AM48" s="348">
        <f>(AH48*3)+(AJ48*1)</f>
        <v>0</v>
      </c>
      <c r="AN48" s="365">
        <f>RANK(AM48,$AM$32:AM$51)</f>
        <v>1</v>
      </c>
      <c r="AO48" s="367" t="s">
        <v>56</v>
      </c>
      <c r="AP48" s="356">
        <f>AK48-AL48</f>
        <v>0</v>
      </c>
      <c r="AQ48" s="364">
        <f>RANK(AP48,$AP$32:AP$50)</f>
        <v>1</v>
      </c>
      <c r="AR48" s="383" t="s">
        <v>56</v>
      </c>
      <c r="AS48" s="377"/>
      <c r="AT48" s="389">
        <f>AM48/10</f>
        <v>0</v>
      </c>
    </row>
    <row r="49" spans="2:46" ht="20.100000000000001" customHeight="1">
      <c r="B49" s="369"/>
      <c r="C49" s="55" t="s">
        <v>9</v>
      </c>
      <c r="D49" s="98" t="str">
        <f>AD33</f>
        <v/>
      </c>
      <c r="E49" s="28" t="s">
        <v>44</v>
      </c>
      <c r="F49" s="35" t="str">
        <f>AB33</f>
        <v/>
      </c>
      <c r="G49" s="101" t="str">
        <f>AD35</f>
        <v/>
      </c>
      <c r="H49" s="28" t="s">
        <v>44</v>
      </c>
      <c r="I49" s="35" t="str">
        <f>AB35</f>
        <v/>
      </c>
      <c r="J49" s="101" t="str">
        <f>AD37</f>
        <v/>
      </c>
      <c r="K49" s="28" t="s">
        <v>44</v>
      </c>
      <c r="L49" s="35" t="str">
        <f>AB37</f>
        <v/>
      </c>
      <c r="M49" s="101" t="str">
        <f>AD39</f>
        <v/>
      </c>
      <c r="N49" s="28" t="s">
        <v>44</v>
      </c>
      <c r="O49" s="35" t="str">
        <f>AB39</f>
        <v/>
      </c>
      <c r="P49" s="101" t="str">
        <f>AD41</f>
        <v/>
      </c>
      <c r="Q49" s="28" t="s">
        <v>44</v>
      </c>
      <c r="R49" s="35" t="str">
        <f>AB41</f>
        <v/>
      </c>
      <c r="S49" s="101" t="str">
        <f>AD43</f>
        <v/>
      </c>
      <c r="T49" s="28" t="s">
        <v>44</v>
      </c>
      <c r="U49" s="35" t="str">
        <f>AB43</f>
        <v/>
      </c>
      <c r="V49" s="101" t="str">
        <f>AD45</f>
        <v/>
      </c>
      <c r="W49" s="28" t="s">
        <v>44</v>
      </c>
      <c r="X49" s="35" t="str">
        <f>AB45</f>
        <v/>
      </c>
      <c r="Y49" s="101" t="str">
        <f>AD47</f>
        <v/>
      </c>
      <c r="Z49" s="28" t="s">
        <v>44</v>
      </c>
      <c r="AA49" s="35" t="str">
        <f>AB47</f>
        <v/>
      </c>
      <c r="AB49" s="99"/>
      <c r="AC49" s="93"/>
      <c r="AD49" s="112"/>
      <c r="AE49" s="27" t="str">
        <f>IF(AI8="","",AI8)</f>
        <v/>
      </c>
      <c r="AF49" s="94" t="s">
        <v>44</v>
      </c>
      <c r="AG49" s="46" t="str">
        <f>IF(AM8="","",AM8)</f>
        <v/>
      </c>
      <c r="AH49" s="352"/>
      <c r="AI49" s="352"/>
      <c r="AJ49" s="358"/>
      <c r="AK49" s="360"/>
      <c r="AL49" s="358"/>
      <c r="AM49" s="348"/>
      <c r="AN49" s="365"/>
      <c r="AO49" s="367"/>
      <c r="AP49" s="352"/>
      <c r="AQ49" s="364"/>
      <c r="AR49" s="384"/>
      <c r="AS49" s="378"/>
      <c r="AT49" s="389"/>
    </row>
    <row r="50" spans="2:46" ht="20.100000000000001" customHeight="1">
      <c r="B50" s="379" t="str">
        <f>S27</f>
        <v>別保</v>
      </c>
      <c r="C50" s="56" t="s">
        <v>8</v>
      </c>
      <c r="D50" s="95"/>
      <c r="E50" s="24" t="str">
        <f>IF(D51="","",IF(D51=F51,"△",IF(D51&gt;F51,"○",IF(D51&lt;F51,"●",IF))))</f>
        <v/>
      </c>
      <c r="F50" s="30"/>
      <c r="G50" s="34"/>
      <c r="H50" s="24" t="str">
        <f>IF(G51="","",IF(G51=I51,"△",IF(G51&gt;I51,"○",IF(G51&lt;I51,"●",IF))))</f>
        <v/>
      </c>
      <c r="I50" s="30"/>
      <c r="J50" s="34"/>
      <c r="K50" s="24" t="str">
        <f>IF(J51="","",IF(J51=L51,"△",IF(J51&gt;L51,"○",IF(J51&lt;L51,"●",IF))))</f>
        <v/>
      </c>
      <c r="L50" s="30"/>
      <c r="M50" s="34"/>
      <c r="N50" s="24" t="str">
        <f>IF(M51="","",IF(M51=O51,"△",IF(M51&gt;O51,"○",IF(M51&lt;O51,"●",IF))))</f>
        <v/>
      </c>
      <c r="O50" s="30"/>
      <c r="P50" s="34"/>
      <c r="Q50" s="24" t="str">
        <f>IF(P51="","",IF(P51=R51,"△",IF(P51&gt;R51,"○",IF(P51&lt;R51,"●",IF))))</f>
        <v/>
      </c>
      <c r="R50" s="30"/>
      <c r="S50" s="34"/>
      <c r="T50" s="24" t="str">
        <f>IF(S51="","",IF(S51=U51,"△",IF(S51&gt;U51,"○",IF(S51&lt;U51,"●",IF))))</f>
        <v/>
      </c>
      <c r="U50" s="30"/>
      <c r="V50" s="34"/>
      <c r="W50" s="24" t="str">
        <f>IF(V51="","",IF(V51=X51,"△",IF(V51&gt;X51,"○",IF(V51&lt;X51,"●",IF))))</f>
        <v/>
      </c>
      <c r="X50" s="30"/>
      <c r="Y50" s="34"/>
      <c r="Z50" s="24" t="str">
        <f>IF(Y51="","",IF(Y51=AA51,"△",IF(Y51&gt;AA51,"○",IF(Y51&lt;AA51,"●",IF))))</f>
        <v/>
      </c>
      <c r="AA50" s="30"/>
      <c r="AB50" s="34"/>
      <c r="AC50" s="24" t="str">
        <f>IF(AB51="","",IF(AB51=AD51,"△",IF(AB51&gt;AD51,"○",IF(AB51&lt;AD51,"●",IF))))</f>
        <v/>
      </c>
      <c r="AD50" s="30"/>
      <c r="AE50" s="113"/>
      <c r="AF50" s="96"/>
      <c r="AG50" s="106"/>
      <c r="AH50" s="381">
        <f>COUNTIF(D50:AG50,"○")</f>
        <v>0</v>
      </c>
      <c r="AI50" s="356">
        <f>COUNTIF(D50:AG50,"●")</f>
        <v>0</v>
      </c>
      <c r="AJ50" s="357">
        <f>COUNTIF(E50:AG50,"△")+COUNTIF(E50:AG50,"▲")</f>
        <v>0</v>
      </c>
      <c r="AK50" s="359">
        <f>SUM(D51,G51,J51,M51,P51,S51,V51,AB51,AE51,Y51)</f>
        <v>0</v>
      </c>
      <c r="AL50" s="357">
        <f>SUM(F51,I51,L51,O51,R51,U51,X51,AD51,AG51,AA51)</f>
        <v>0</v>
      </c>
      <c r="AM50" s="348">
        <f>(AH50*3)+(AJ50*1)</f>
        <v>0</v>
      </c>
      <c r="AN50" s="365">
        <f>RANK(AM50,$AM$32:AM$51)</f>
        <v>1</v>
      </c>
      <c r="AO50" s="367" t="s">
        <v>56</v>
      </c>
      <c r="AP50" s="356">
        <f>AK50-AL50</f>
        <v>0</v>
      </c>
      <c r="AQ50" s="364">
        <f>RANK(AP50,$AP$32:AP$50)</f>
        <v>1</v>
      </c>
      <c r="AR50" s="383" t="s">
        <v>56</v>
      </c>
      <c r="AS50" s="377"/>
      <c r="AT50" s="389">
        <f>AM50/10</f>
        <v>0</v>
      </c>
    </row>
    <row r="51" spans="2:46" ht="20.100000000000001" customHeight="1" thickBot="1">
      <c r="B51" s="380"/>
      <c r="C51" s="57" t="s">
        <v>9</v>
      </c>
      <c r="D51" s="107" t="str">
        <f>AG33</f>
        <v/>
      </c>
      <c r="E51" s="59" t="s">
        <v>44</v>
      </c>
      <c r="F51" s="60" t="str">
        <f>AE33</f>
        <v/>
      </c>
      <c r="G51" s="108" t="str">
        <f>AG35</f>
        <v/>
      </c>
      <c r="H51" s="59" t="s">
        <v>44</v>
      </c>
      <c r="I51" s="60" t="str">
        <f>AE35</f>
        <v/>
      </c>
      <c r="J51" s="108" t="str">
        <f>AG37</f>
        <v/>
      </c>
      <c r="K51" s="59" t="s">
        <v>44</v>
      </c>
      <c r="L51" s="60" t="str">
        <f>AE37</f>
        <v/>
      </c>
      <c r="M51" s="108" t="str">
        <f>AG39</f>
        <v/>
      </c>
      <c r="N51" s="59" t="s">
        <v>44</v>
      </c>
      <c r="O51" s="60" t="str">
        <f>AE39</f>
        <v/>
      </c>
      <c r="P51" s="108" t="str">
        <f>AG41</f>
        <v/>
      </c>
      <c r="Q51" s="59" t="s">
        <v>44</v>
      </c>
      <c r="R51" s="60" t="str">
        <f>AE41</f>
        <v/>
      </c>
      <c r="S51" s="108" t="str">
        <f>AG43</f>
        <v/>
      </c>
      <c r="T51" s="59" t="s">
        <v>44</v>
      </c>
      <c r="U51" s="60" t="str">
        <f>AE43</f>
        <v/>
      </c>
      <c r="V51" s="108" t="str">
        <f>AG45</f>
        <v/>
      </c>
      <c r="W51" s="59" t="s">
        <v>44</v>
      </c>
      <c r="X51" s="60" t="str">
        <f>AE45</f>
        <v/>
      </c>
      <c r="Y51" s="108" t="str">
        <f>AG47</f>
        <v/>
      </c>
      <c r="Z51" s="59" t="s">
        <v>44</v>
      </c>
      <c r="AA51" s="60" t="str">
        <f>AE47</f>
        <v/>
      </c>
      <c r="AB51" s="108" t="str">
        <f>AG49</f>
        <v/>
      </c>
      <c r="AC51" s="59" t="s">
        <v>44</v>
      </c>
      <c r="AD51" s="60" t="str">
        <f>AE49</f>
        <v/>
      </c>
      <c r="AE51" s="109"/>
      <c r="AF51" s="110"/>
      <c r="AG51" s="114"/>
      <c r="AH51" s="382"/>
      <c r="AI51" s="375"/>
      <c r="AJ51" s="376"/>
      <c r="AK51" s="370"/>
      <c r="AL51" s="376"/>
      <c r="AM51" s="372"/>
      <c r="AN51" s="373"/>
      <c r="AO51" s="374"/>
      <c r="AP51" s="375"/>
      <c r="AQ51" s="371"/>
      <c r="AR51" s="395"/>
      <c r="AS51" s="396"/>
      <c r="AT51" s="394"/>
    </row>
  </sheetData>
  <mergeCells count="401">
    <mergeCell ref="AR46:AR47"/>
    <mergeCell ref="AS46:AS47"/>
    <mergeCell ref="AR48:AR49"/>
    <mergeCell ref="AS48:AS49"/>
    <mergeCell ref="AP32:AP33"/>
    <mergeCell ref="AQ32:AQ33"/>
    <mergeCell ref="AT48:AT49"/>
    <mergeCell ref="AT50:AT51"/>
    <mergeCell ref="AT40:AT41"/>
    <mergeCell ref="AT42:AT43"/>
    <mergeCell ref="AT44:AT45"/>
    <mergeCell ref="AT46:AT47"/>
    <mergeCell ref="AR50:AR51"/>
    <mergeCell ref="AS50:AS51"/>
    <mergeCell ref="AS34:AS35"/>
    <mergeCell ref="AS36:AS37"/>
    <mergeCell ref="AS38:AS39"/>
    <mergeCell ref="AT32:AT33"/>
    <mergeCell ref="AT34:AT35"/>
    <mergeCell ref="AT36:AT37"/>
    <mergeCell ref="AT38:AT39"/>
    <mergeCell ref="AS32:AS33"/>
    <mergeCell ref="AN31:AO31"/>
    <mergeCell ref="AQ31:AR31"/>
    <mergeCell ref="AR32:AR33"/>
    <mergeCell ref="AR36:AR37"/>
    <mergeCell ref="AQ36:AQ37"/>
    <mergeCell ref="AQ34:AQ35"/>
    <mergeCell ref="AN36:AN37"/>
    <mergeCell ref="AO36:AO37"/>
    <mergeCell ref="AN32:AN33"/>
    <mergeCell ref="AO32:AO33"/>
    <mergeCell ref="AK48:AK49"/>
    <mergeCell ref="AR34:AR35"/>
    <mergeCell ref="AR38:AR39"/>
    <mergeCell ref="AR40:AR41"/>
    <mergeCell ref="AL48:AL49"/>
    <mergeCell ref="AM48:AM49"/>
    <mergeCell ref="AR44:AR45"/>
    <mergeCell ref="AQ46:AQ47"/>
    <mergeCell ref="AN48:AN49"/>
    <mergeCell ref="AO48:AO49"/>
    <mergeCell ref="AS40:AS41"/>
    <mergeCell ref="AR42:AR43"/>
    <mergeCell ref="AS42:AS43"/>
    <mergeCell ref="B48:B49"/>
    <mergeCell ref="AH48:AH49"/>
    <mergeCell ref="AI48:AI49"/>
    <mergeCell ref="AJ48:AJ49"/>
    <mergeCell ref="AN44:AN45"/>
    <mergeCell ref="AO44:AO45"/>
    <mergeCell ref="AP44:AP45"/>
    <mergeCell ref="AS44:AS45"/>
    <mergeCell ref="B50:B51"/>
    <mergeCell ref="AH50:AH51"/>
    <mergeCell ref="AI50:AI51"/>
    <mergeCell ref="AJ50:AJ51"/>
    <mergeCell ref="AQ48:AQ49"/>
    <mergeCell ref="AM46:AM47"/>
    <mergeCell ref="AN46:AN47"/>
    <mergeCell ref="AO46:AO47"/>
    <mergeCell ref="AP46:AP47"/>
    <mergeCell ref="AK50:AK51"/>
    <mergeCell ref="AQ50:AQ51"/>
    <mergeCell ref="AM50:AM51"/>
    <mergeCell ref="AN50:AN51"/>
    <mergeCell ref="AO50:AO51"/>
    <mergeCell ref="AP50:AP51"/>
    <mergeCell ref="AL50:AL51"/>
    <mergeCell ref="AP48:AP49"/>
    <mergeCell ref="AM42:AM43"/>
    <mergeCell ref="AL42:AL43"/>
    <mergeCell ref="AL46:AL47"/>
    <mergeCell ref="AM44:AM45"/>
    <mergeCell ref="AN42:AN43"/>
    <mergeCell ref="AO42:AO43"/>
    <mergeCell ref="AP42:AP43"/>
    <mergeCell ref="AQ42:AQ43"/>
    <mergeCell ref="AQ44:AQ45"/>
    <mergeCell ref="B46:B47"/>
    <mergeCell ref="AH46:AH47"/>
    <mergeCell ref="AI46:AI47"/>
    <mergeCell ref="AJ46:AJ47"/>
    <mergeCell ref="AK46:AK47"/>
    <mergeCell ref="B44:B45"/>
    <mergeCell ref="AH44:AH45"/>
    <mergeCell ref="AI44:AI45"/>
    <mergeCell ref="AL38:AL39"/>
    <mergeCell ref="AK44:AK45"/>
    <mergeCell ref="AL44:AL45"/>
    <mergeCell ref="B42:B43"/>
    <mergeCell ref="AH42:AH43"/>
    <mergeCell ref="AI42:AI43"/>
    <mergeCell ref="AJ42:AJ43"/>
    <mergeCell ref="AK42:AK43"/>
    <mergeCell ref="AJ44:AJ45"/>
    <mergeCell ref="AL36:AL37"/>
    <mergeCell ref="AO40:AO41"/>
    <mergeCell ref="AP40:AP41"/>
    <mergeCell ref="AP36:AP37"/>
    <mergeCell ref="AM34:AM35"/>
    <mergeCell ref="AN34:AN35"/>
    <mergeCell ref="AO34:AO35"/>
    <mergeCell ref="AP34:AP35"/>
    <mergeCell ref="AM36:AM37"/>
    <mergeCell ref="AL40:AL41"/>
    <mergeCell ref="AQ40:AQ41"/>
    <mergeCell ref="AM38:AM39"/>
    <mergeCell ref="AN38:AN39"/>
    <mergeCell ref="AO38:AO39"/>
    <mergeCell ref="AP38:AP39"/>
    <mergeCell ref="AQ38:AQ39"/>
    <mergeCell ref="AM40:AM41"/>
    <mergeCell ref="AN40:AN41"/>
    <mergeCell ref="AK40:AK41"/>
    <mergeCell ref="B38:B39"/>
    <mergeCell ref="AH38:AH39"/>
    <mergeCell ref="AI38:AI39"/>
    <mergeCell ref="AJ38:AJ39"/>
    <mergeCell ref="AK38:AK39"/>
    <mergeCell ref="B40:B41"/>
    <mergeCell ref="AH40:AH41"/>
    <mergeCell ref="AI40:AI41"/>
    <mergeCell ref="AJ40:AJ41"/>
    <mergeCell ref="AL32:AL33"/>
    <mergeCell ref="AI32:AI33"/>
    <mergeCell ref="AJ32:AJ33"/>
    <mergeCell ref="AK32:AK33"/>
    <mergeCell ref="AH34:AH35"/>
    <mergeCell ref="AI34:AI35"/>
    <mergeCell ref="AJ34:AJ35"/>
    <mergeCell ref="AK34:AK35"/>
    <mergeCell ref="AL34:AL35"/>
    <mergeCell ref="AH36:AH37"/>
    <mergeCell ref="AI36:AI37"/>
    <mergeCell ref="AJ36:AJ37"/>
    <mergeCell ref="AK36:AK37"/>
    <mergeCell ref="B36:B37"/>
    <mergeCell ref="B34:B35"/>
    <mergeCell ref="AH32:AH33"/>
    <mergeCell ref="V31:X31"/>
    <mergeCell ref="Y31:AA31"/>
    <mergeCell ref="AB31:AD31"/>
    <mergeCell ref="B32:B33"/>
    <mergeCell ref="D31:F31"/>
    <mergeCell ref="G31:I31"/>
    <mergeCell ref="J31:L31"/>
    <mergeCell ref="AM32:AM33"/>
    <mergeCell ref="AE31:AG31"/>
    <mergeCell ref="S27:T27"/>
    <mergeCell ref="G27:H27"/>
    <mergeCell ref="J27:K27"/>
    <mergeCell ref="M27:N27"/>
    <mergeCell ref="P27:Q27"/>
    <mergeCell ref="M31:O31"/>
    <mergeCell ref="P31:R31"/>
    <mergeCell ref="S31:U31"/>
    <mergeCell ref="K23:M23"/>
    <mergeCell ref="N23:P23"/>
    <mergeCell ref="R23:T23"/>
    <mergeCell ref="Y23:AA23"/>
    <mergeCell ref="K24:M24"/>
    <mergeCell ref="G26:H26"/>
    <mergeCell ref="J26:K26"/>
    <mergeCell ref="M26:N26"/>
    <mergeCell ref="AM24:AO24"/>
    <mergeCell ref="P26:Q26"/>
    <mergeCell ref="AB24:AD24"/>
    <mergeCell ref="AF24:AH24"/>
    <mergeCell ref="AI24:AK24"/>
    <mergeCell ref="R24:T24"/>
    <mergeCell ref="U24:W24"/>
    <mergeCell ref="N24:P24"/>
    <mergeCell ref="Y24:AA24"/>
    <mergeCell ref="AM23:AO23"/>
    <mergeCell ref="S26:T26"/>
    <mergeCell ref="AM21:AO21"/>
    <mergeCell ref="AI22:AK22"/>
    <mergeCell ref="AM22:AO22"/>
    <mergeCell ref="U23:W23"/>
    <mergeCell ref="AF23:AH23"/>
    <mergeCell ref="AB23:AD23"/>
    <mergeCell ref="AI23:AK23"/>
    <mergeCell ref="U22:W22"/>
    <mergeCell ref="AF20:AH20"/>
    <mergeCell ref="AI20:AK20"/>
    <mergeCell ref="AM20:AO20"/>
    <mergeCell ref="Y19:AA19"/>
    <mergeCell ref="AB19:AD19"/>
    <mergeCell ref="G22:I22"/>
    <mergeCell ref="K22:M22"/>
    <mergeCell ref="N22:P22"/>
    <mergeCell ref="R22:T22"/>
    <mergeCell ref="E19:F19"/>
    <mergeCell ref="G19:I19"/>
    <mergeCell ref="K19:M19"/>
    <mergeCell ref="E20:F20"/>
    <mergeCell ref="G20:I20"/>
    <mergeCell ref="AM19:AO19"/>
    <mergeCell ref="R20:T20"/>
    <mergeCell ref="U20:W20"/>
    <mergeCell ref="Y20:AA20"/>
    <mergeCell ref="AB20:AD20"/>
    <mergeCell ref="U19:W19"/>
    <mergeCell ref="N19:P19"/>
    <mergeCell ref="C23:D24"/>
    <mergeCell ref="E23:F23"/>
    <mergeCell ref="G23:I23"/>
    <mergeCell ref="C21:D22"/>
    <mergeCell ref="E22:F22"/>
    <mergeCell ref="E24:F24"/>
    <mergeCell ref="G24:I24"/>
    <mergeCell ref="C19:D20"/>
    <mergeCell ref="AF19:AH19"/>
    <mergeCell ref="AI19:AK19"/>
    <mergeCell ref="K21:M21"/>
    <mergeCell ref="N21:P21"/>
    <mergeCell ref="R21:T21"/>
    <mergeCell ref="AF21:AH21"/>
    <mergeCell ref="AB21:AD21"/>
    <mergeCell ref="K20:M20"/>
    <mergeCell ref="N20:P20"/>
    <mergeCell ref="R19:T19"/>
    <mergeCell ref="Y22:AA22"/>
    <mergeCell ref="AB22:AD22"/>
    <mergeCell ref="AF22:AH22"/>
    <mergeCell ref="AI21:AK21"/>
    <mergeCell ref="E21:F21"/>
    <mergeCell ref="G21:I21"/>
    <mergeCell ref="U21:W21"/>
    <mergeCell ref="Y21:AA21"/>
    <mergeCell ref="AM17:AO17"/>
    <mergeCell ref="AB18:AD18"/>
    <mergeCell ref="AF18:AH18"/>
    <mergeCell ref="AI18:AK18"/>
    <mergeCell ref="AM18:AO18"/>
    <mergeCell ref="Y18:AA18"/>
    <mergeCell ref="Y17:AA17"/>
    <mergeCell ref="AB17:AD17"/>
    <mergeCell ref="AF17:AH17"/>
    <mergeCell ref="U18:W18"/>
    <mergeCell ref="C17:D18"/>
    <mergeCell ref="E17:F17"/>
    <mergeCell ref="G17:I17"/>
    <mergeCell ref="R17:T17"/>
    <mergeCell ref="AI17:AK17"/>
    <mergeCell ref="E14:F14"/>
    <mergeCell ref="G14:I14"/>
    <mergeCell ref="U17:W17"/>
    <mergeCell ref="K17:M17"/>
    <mergeCell ref="N17:P17"/>
    <mergeCell ref="E18:F18"/>
    <mergeCell ref="G18:I18"/>
    <mergeCell ref="K18:M18"/>
    <mergeCell ref="N18:P18"/>
    <mergeCell ref="R18:T18"/>
    <mergeCell ref="AB14:AD14"/>
    <mergeCell ref="AF14:AH14"/>
    <mergeCell ref="AM14:AO14"/>
    <mergeCell ref="AI15:AK15"/>
    <mergeCell ref="C15:D16"/>
    <mergeCell ref="E15:F15"/>
    <mergeCell ref="G15:I15"/>
    <mergeCell ref="C13:D14"/>
    <mergeCell ref="E13:F13"/>
    <mergeCell ref="G13:I13"/>
    <mergeCell ref="AM16:AO16"/>
    <mergeCell ref="AF16:AH16"/>
    <mergeCell ref="AB16:AD16"/>
    <mergeCell ref="K15:M15"/>
    <mergeCell ref="N15:P15"/>
    <mergeCell ref="R15:T15"/>
    <mergeCell ref="AM15:AO15"/>
    <mergeCell ref="U12:W12"/>
    <mergeCell ref="U13:W13"/>
    <mergeCell ref="U14:W14"/>
    <mergeCell ref="N16:P16"/>
    <mergeCell ref="R16:T16"/>
    <mergeCell ref="U16:W16"/>
    <mergeCell ref="N14:P14"/>
    <mergeCell ref="R14:T14"/>
    <mergeCell ref="AI13:AK13"/>
    <mergeCell ref="Y13:AA13"/>
    <mergeCell ref="AB13:AD13"/>
    <mergeCell ref="AF13:AH13"/>
    <mergeCell ref="U15:W15"/>
    <mergeCell ref="E16:F16"/>
    <mergeCell ref="G16:I16"/>
    <mergeCell ref="AI16:AK16"/>
    <mergeCell ref="K14:M14"/>
    <mergeCell ref="AI14:AK14"/>
    <mergeCell ref="Y16:AA16"/>
    <mergeCell ref="K16:M16"/>
    <mergeCell ref="AF12:AH12"/>
    <mergeCell ref="AI12:AK12"/>
    <mergeCell ref="Y14:AA14"/>
    <mergeCell ref="Y15:AA15"/>
    <mergeCell ref="AB15:AD15"/>
    <mergeCell ref="AF15:AH15"/>
    <mergeCell ref="Y12:AA12"/>
    <mergeCell ref="AB12:AD12"/>
    <mergeCell ref="Y9:AA9"/>
    <mergeCell ref="AB9:AD9"/>
    <mergeCell ref="AF9:AH9"/>
    <mergeCell ref="AM12:AO12"/>
    <mergeCell ref="K13:M13"/>
    <mergeCell ref="N13:P13"/>
    <mergeCell ref="R13:T13"/>
    <mergeCell ref="AM13:AO13"/>
    <mergeCell ref="K12:M12"/>
    <mergeCell ref="N12:P12"/>
    <mergeCell ref="AM11:AO11"/>
    <mergeCell ref="AB10:AD10"/>
    <mergeCell ref="AF10:AH10"/>
    <mergeCell ref="U10:W10"/>
    <mergeCell ref="Y10:AA10"/>
    <mergeCell ref="AM10:AO10"/>
    <mergeCell ref="U11:W11"/>
    <mergeCell ref="Y11:AA11"/>
    <mergeCell ref="AB11:AD11"/>
    <mergeCell ref="AI10:AK10"/>
    <mergeCell ref="AI11:AK11"/>
    <mergeCell ref="C11:D12"/>
    <mergeCell ref="E11:F11"/>
    <mergeCell ref="G11:I11"/>
    <mergeCell ref="E12:F12"/>
    <mergeCell ref="G12:I12"/>
    <mergeCell ref="K11:M11"/>
    <mergeCell ref="N11:P11"/>
    <mergeCell ref="R11:T11"/>
    <mergeCell ref="R12:T12"/>
    <mergeCell ref="C9:D10"/>
    <mergeCell ref="E9:F9"/>
    <mergeCell ref="G9:I9"/>
    <mergeCell ref="E10:F10"/>
    <mergeCell ref="G10:I10"/>
    <mergeCell ref="AF11:AH11"/>
    <mergeCell ref="K10:M10"/>
    <mergeCell ref="N10:P10"/>
    <mergeCell ref="R10:T10"/>
    <mergeCell ref="U9:W9"/>
    <mergeCell ref="AM8:AO8"/>
    <mergeCell ref="K9:M9"/>
    <mergeCell ref="N9:P9"/>
    <mergeCell ref="R9:T9"/>
    <mergeCell ref="AM9:AO9"/>
    <mergeCell ref="Y8:AA8"/>
    <mergeCell ref="AB8:AD8"/>
    <mergeCell ref="AI9:AK9"/>
    <mergeCell ref="K8:M8"/>
    <mergeCell ref="N8:P8"/>
    <mergeCell ref="C7:D8"/>
    <mergeCell ref="E7:F7"/>
    <mergeCell ref="G7:I7"/>
    <mergeCell ref="K7:M7"/>
    <mergeCell ref="U8:W8"/>
    <mergeCell ref="N7:P7"/>
    <mergeCell ref="G8:I8"/>
    <mergeCell ref="R8:T8"/>
    <mergeCell ref="AM5:AO5"/>
    <mergeCell ref="K5:M5"/>
    <mergeCell ref="N5:P5"/>
    <mergeCell ref="R5:T5"/>
    <mergeCell ref="Y5:AA5"/>
    <mergeCell ref="AB5:AD5"/>
    <mergeCell ref="AF5:AH5"/>
    <mergeCell ref="AI5:AK5"/>
    <mergeCell ref="AM6:AO6"/>
    <mergeCell ref="U7:W7"/>
    <mergeCell ref="Y7:AA7"/>
    <mergeCell ref="AB7:AD7"/>
    <mergeCell ref="AF7:AH7"/>
    <mergeCell ref="AI7:AK7"/>
    <mergeCell ref="AM7:AO7"/>
    <mergeCell ref="U6:W6"/>
    <mergeCell ref="AF8:AH8"/>
    <mergeCell ref="AI8:AK8"/>
    <mergeCell ref="Y6:AA6"/>
    <mergeCell ref="E8:F8"/>
    <mergeCell ref="AB6:AD6"/>
    <mergeCell ref="AF6:AH6"/>
    <mergeCell ref="AI6:AK6"/>
    <mergeCell ref="R7:T7"/>
    <mergeCell ref="E6:F6"/>
    <mergeCell ref="C5:D6"/>
    <mergeCell ref="E5:F5"/>
    <mergeCell ref="G5:I5"/>
    <mergeCell ref="U5:W5"/>
    <mergeCell ref="G6:I6"/>
    <mergeCell ref="K6:M6"/>
    <mergeCell ref="N6:P6"/>
    <mergeCell ref="R6:T6"/>
    <mergeCell ref="AI1:AO2"/>
    <mergeCell ref="AA1:AG2"/>
    <mergeCell ref="C4:D4"/>
    <mergeCell ref="E4:F4"/>
    <mergeCell ref="G4:M4"/>
    <mergeCell ref="N4:T4"/>
    <mergeCell ref="U4:AA4"/>
    <mergeCell ref="AB4:AH4"/>
    <mergeCell ref="AI4:AO4"/>
  </mergeCells>
  <phoneticPr fontId="1"/>
  <printOptions horizontalCentered="1" verticalCentered="1"/>
  <pageMargins left="0" right="0" top="0" bottom="0" header="0.51181102362204722" footer="0.51181102362204722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  <pageSetUpPr fitToPage="1"/>
  </sheetPr>
  <dimension ref="A1:U26"/>
  <sheetViews>
    <sheetView showGridLines="0" zoomScale="85" zoomScaleNormal="85" zoomScaleSheetLayoutView="85" workbookViewId="0">
      <selection sqref="A1:A65536"/>
    </sheetView>
  </sheetViews>
  <sheetFormatPr defaultColWidth="13" defaultRowHeight="13.2"/>
  <cols>
    <col min="1" max="1" width="12.6640625" style="44" customWidth="1"/>
    <col min="2" max="2" width="17.6640625" style="42" customWidth="1"/>
    <col min="3" max="3" width="7.6640625" style="42" customWidth="1"/>
    <col min="4" max="4" width="3.109375" style="42" customWidth="1"/>
    <col min="5" max="6" width="7.6640625" style="42" customWidth="1"/>
    <col min="7" max="7" width="3.109375" style="42" customWidth="1"/>
    <col min="8" max="9" width="7.6640625" style="42" customWidth="1"/>
    <col min="10" max="10" width="3.109375" style="42" customWidth="1"/>
    <col min="11" max="12" width="7.6640625" style="42" customWidth="1"/>
    <col min="13" max="13" width="3.109375" style="42" customWidth="1"/>
    <col min="14" max="15" width="7.6640625" style="42" customWidth="1"/>
    <col min="16" max="16" width="3.109375" style="42" customWidth="1"/>
    <col min="17" max="18" width="7.6640625" style="42" customWidth="1"/>
    <col min="19" max="19" width="3.109375" style="42" customWidth="1"/>
    <col min="20" max="20" width="7.6640625" style="42" customWidth="1"/>
    <col min="21" max="16384" width="13" style="42"/>
  </cols>
  <sheetData>
    <row r="1" spans="1:21" s="4" customFormat="1" ht="39.75" customHeight="1" thickBot="1">
      <c r="A1" s="168" t="str">
        <f ca="1">'組合せ (前期)'!A1</f>
        <v>2015年度 大分地区こくみん共済U-12サッカーリーグ</v>
      </c>
      <c r="B1" s="2"/>
      <c r="C1" s="3"/>
      <c r="D1" s="3"/>
      <c r="E1" s="3"/>
      <c r="F1" s="3"/>
      <c r="M1" s="259" t="s">
        <v>107</v>
      </c>
      <c r="N1" s="260"/>
      <c r="O1" s="260"/>
      <c r="P1" s="261"/>
      <c r="R1" s="262" t="s">
        <v>128</v>
      </c>
      <c r="S1" s="263"/>
      <c r="T1" s="264"/>
    </row>
    <row r="2" spans="1:21" s="5" customFormat="1" ht="39.75" customHeight="1" thickBot="1">
      <c r="A2" s="10" t="s">
        <v>15</v>
      </c>
      <c r="B2" s="166" t="str">
        <f ca="1">'組合せ (前期)'!C17</f>
        <v>MSS</v>
      </c>
      <c r="C2" s="250" t="str">
        <f ca="1">'組合せ (前期)'!C18</f>
        <v>カティオーラ大在</v>
      </c>
      <c r="D2" s="250"/>
      <c r="E2" s="250"/>
      <c r="K2" s="9"/>
      <c r="O2" s="409" t="s">
        <v>111</v>
      </c>
      <c r="P2" s="409"/>
      <c r="Q2" s="409"/>
      <c r="R2" s="409"/>
      <c r="S2" s="409"/>
      <c r="T2" s="409"/>
    </row>
    <row r="3" spans="1:21" ht="21.75" customHeight="1" thickBot="1">
      <c r="A3" s="50" t="s">
        <v>14</v>
      </c>
      <c r="B3" s="51" t="s">
        <v>11</v>
      </c>
      <c r="C3" s="251" t="s">
        <v>16</v>
      </c>
      <c r="D3" s="251"/>
      <c r="E3" s="251"/>
      <c r="F3" s="252" t="s">
        <v>60</v>
      </c>
      <c r="G3" s="253"/>
      <c r="H3" s="254"/>
      <c r="I3" s="252" t="s">
        <v>61</v>
      </c>
      <c r="J3" s="253"/>
      <c r="K3" s="254"/>
      <c r="L3" s="252" t="s">
        <v>62</v>
      </c>
      <c r="M3" s="253"/>
      <c r="N3" s="254"/>
      <c r="O3" s="252" t="s">
        <v>63</v>
      </c>
      <c r="P3" s="253"/>
      <c r="Q3" s="254"/>
      <c r="R3" s="252" t="s">
        <v>64</v>
      </c>
      <c r="S3" s="253"/>
      <c r="T3" s="265"/>
      <c r="U3" s="43"/>
    </row>
    <row r="4" spans="1:21" ht="21.75" customHeight="1">
      <c r="A4" s="81" t="s">
        <v>65</v>
      </c>
      <c r="B4" s="405" t="s">
        <v>240</v>
      </c>
      <c r="C4" s="65" t="str">
        <f>E25</f>
        <v>カティオーラ大在</v>
      </c>
      <c r="D4" s="66" t="s">
        <v>17</v>
      </c>
      <c r="E4" s="67" t="str">
        <f>H25</f>
        <v>MSS</v>
      </c>
      <c r="F4" s="65"/>
      <c r="G4" s="66"/>
      <c r="H4" s="67"/>
      <c r="I4" s="65" t="str">
        <f>K25</f>
        <v>稙田</v>
      </c>
      <c r="J4" s="66" t="s">
        <v>17</v>
      </c>
      <c r="K4" s="67" t="str">
        <f>E25</f>
        <v>カティオーラ大在</v>
      </c>
      <c r="L4" s="65"/>
      <c r="M4" s="66"/>
      <c r="N4" s="67"/>
      <c r="O4" s="65" t="str">
        <f>H25</f>
        <v>MSS</v>
      </c>
      <c r="P4" s="66" t="s">
        <v>17</v>
      </c>
      <c r="Q4" s="67" t="str">
        <f>K25</f>
        <v>稙田</v>
      </c>
      <c r="R4" s="65"/>
      <c r="S4" s="66"/>
      <c r="T4" s="68"/>
      <c r="U4" s="43"/>
    </row>
    <row r="5" spans="1:21" ht="21.75" customHeight="1">
      <c r="A5" s="214">
        <v>42113</v>
      </c>
      <c r="B5" s="406"/>
      <c r="C5" s="400" t="str">
        <f>K25</f>
        <v>稙田</v>
      </c>
      <c r="D5" s="401"/>
      <c r="E5" s="402"/>
      <c r="F5" s="69"/>
      <c r="G5" s="70"/>
      <c r="H5" s="71"/>
      <c r="I5" s="400" t="str">
        <f>H25</f>
        <v>MSS</v>
      </c>
      <c r="J5" s="401"/>
      <c r="K5" s="402"/>
      <c r="L5" s="69"/>
      <c r="M5" s="70"/>
      <c r="N5" s="71"/>
      <c r="O5" s="400" t="str">
        <f>E25</f>
        <v>カティオーラ大在</v>
      </c>
      <c r="P5" s="401"/>
      <c r="Q5" s="402"/>
      <c r="R5" s="69"/>
      <c r="S5" s="70"/>
      <c r="T5" s="72"/>
      <c r="U5" s="43"/>
    </row>
    <row r="6" spans="1:21" ht="21.75" customHeight="1">
      <c r="A6" s="215" t="s">
        <v>239</v>
      </c>
      <c r="B6" s="407" t="s">
        <v>242</v>
      </c>
      <c r="C6" s="73" t="str">
        <f>N25</f>
        <v>レガッテ</v>
      </c>
      <c r="D6" s="74" t="s">
        <v>17</v>
      </c>
      <c r="E6" s="75" t="str">
        <f>Q25</f>
        <v>由布川</v>
      </c>
      <c r="F6" s="73" t="str">
        <f>E26</f>
        <v>敷戸</v>
      </c>
      <c r="G6" s="74" t="s">
        <v>17</v>
      </c>
      <c r="H6" s="75" t="str">
        <f>H26</f>
        <v>カティオーラ高城</v>
      </c>
      <c r="I6" s="73" t="str">
        <f>K26</f>
        <v>ヴィンクラッソ</v>
      </c>
      <c r="J6" s="74"/>
      <c r="K6" s="75" t="str">
        <f>N25</f>
        <v>レガッテ</v>
      </c>
      <c r="L6" s="73" t="str">
        <f>N26</f>
        <v>ブルーウイング</v>
      </c>
      <c r="M6" s="74" t="s">
        <v>17</v>
      </c>
      <c r="N6" s="75" t="str">
        <f>E26</f>
        <v>敷戸</v>
      </c>
      <c r="O6" s="73" t="str">
        <f>Q25</f>
        <v>由布川</v>
      </c>
      <c r="P6" s="74"/>
      <c r="Q6" s="75" t="str">
        <f>K26</f>
        <v>ヴィンクラッソ</v>
      </c>
      <c r="R6" s="73" t="str">
        <f>H26</f>
        <v>カティオーラ高城</v>
      </c>
      <c r="S6" s="74" t="s">
        <v>17</v>
      </c>
      <c r="T6" s="76" t="str">
        <f>N26</f>
        <v>ブルーウイング</v>
      </c>
      <c r="U6" s="43"/>
    </row>
    <row r="7" spans="1:21" ht="21.75" customHeight="1" thickBot="1">
      <c r="A7" s="216"/>
      <c r="B7" s="408"/>
      <c r="C7" s="397" t="str">
        <f>K26</f>
        <v>ヴィンクラッソ</v>
      </c>
      <c r="D7" s="398"/>
      <c r="E7" s="403"/>
      <c r="F7" s="397" t="str">
        <f>N26</f>
        <v>ブルーウイング</v>
      </c>
      <c r="G7" s="398"/>
      <c r="H7" s="403"/>
      <c r="I7" s="397" t="str">
        <f>Q25</f>
        <v>由布川</v>
      </c>
      <c r="J7" s="398"/>
      <c r="K7" s="403"/>
      <c r="L7" s="397" t="str">
        <f>H26</f>
        <v>カティオーラ高城</v>
      </c>
      <c r="M7" s="398"/>
      <c r="N7" s="403"/>
      <c r="O7" s="397" t="str">
        <f>N25</f>
        <v>レガッテ</v>
      </c>
      <c r="P7" s="398"/>
      <c r="Q7" s="403"/>
      <c r="R7" s="397" t="str">
        <f>E26</f>
        <v>敷戸</v>
      </c>
      <c r="S7" s="398"/>
      <c r="T7" s="399"/>
      <c r="U7" s="43"/>
    </row>
    <row r="8" spans="1:21" ht="21.75" customHeight="1">
      <c r="A8" s="83" t="s">
        <v>66</v>
      </c>
      <c r="B8" s="405" t="s">
        <v>241</v>
      </c>
      <c r="C8" s="65" t="str">
        <f>E25</f>
        <v>カティオーラ大在</v>
      </c>
      <c r="D8" s="66" t="s">
        <v>46</v>
      </c>
      <c r="E8" s="67" t="str">
        <f>N25</f>
        <v>レガッテ</v>
      </c>
      <c r="F8" s="65"/>
      <c r="G8" s="66"/>
      <c r="H8" s="67"/>
      <c r="I8" s="65" t="str">
        <f>E26</f>
        <v>敷戸</v>
      </c>
      <c r="J8" s="66" t="s">
        <v>46</v>
      </c>
      <c r="K8" s="67" t="str">
        <f>E25</f>
        <v>カティオーラ大在</v>
      </c>
      <c r="L8" s="65"/>
      <c r="M8" s="66"/>
      <c r="N8" s="67"/>
      <c r="O8" s="65" t="str">
        <f>N25</f>
        <v>レガッテ</v>
      </c>
      <c r="P8" s="66" t="s">
        <v>46</v>
      </c>
      <c r="Q8" s="67" t="str">
        <f>E26</f>
        <v>敷戸</v>
      </c>
      <c r="R8" s="65"/>
      <c r="S8" s="66"/>
      <c r="T8" s="68"/>
      <c r="U8" s="43"/>
    </row>
    <row r="9" spans="1:21" ht="21.75" customHeight="1">
      <c r="A9" s="214">
        <v>42134</v>
      </c>
      <c r="B9" s="406"/>
      <c r="C9" s="400" t="str">
        <f>E26</f>
        <v>敷戸</v>
      </c>
      <c r="D9" s="401"/>
      <c r="E9" s="402"/>
      <c r="F9" s="69"/>
      <c r="G9" s="70"/>
      <c r="H9" s="71"/>
      <c r="I9" s="400" t="str">
        <f>N25</f>
        <v>レガッテ</v>
      </c>
      <c r="J9" s="401"/>
      <c r="K9" s="402"/>
      <c r="L9" s="69"/>
      <c r="M9" s="70"/>
      <c r="N9" s="71"/>
      <c r="O9" s="400" t="str">
        <f>E25</f>
        <v>カティオーラ大在</v>
      </c>
      <c r="P9" s="401"/>
      <c r="Q9" s="402"/>
      <c r="R9" s="69"/>
      <c r="S9" s="70"/>
      <c r="T9" s="72"/>
      <c r="U9" s="43"/>
    </row>
    <row r="10" spans="1:21" ht="21.75" customHeight="1">
      <c r="A10" s="215" t="s">
        <v>239</v>
      </c>
      <c r="B10" s="407" t="s">
        <v>242</v>
      </c>
      <c r="C10" s="73" t="str">
        <f>K25</f>
        <v>稙田</v>
      </c>
      <c r="D10" s="74" t="s">
        <v>46</v>
      </c>
      <c r="E10" s="75" t="str">
        <f>K26</f>
        <v>ヴィンクラッソ</v>
      </c>
      <c r="F10" s="73" t="str">
        <f>H25</f>
        <v>MSS</v>
      </c>
      <c r="G10" s="74" t="s">
        <v>46</v>
      </c>
      <c r="H10" s="75" t="str">
        <f>Q25</f>
        <v>由布川</v>
      </c>
      <c r="I10" s="73" t="str">
        <f>N26</f>
        <v>ブルーウイング</v>
      </c>
      <c r="J10" s="74" t="s">
        <v>46</v>
      </c>
      <c r="K10" s="75" t="str">
        <f>K25</f>
        <v>稙田</v>
      </c>
      <c r="L10" s="73" t="str">
        <f>H26</f>
        <v>カティオーラ高城</v>
      </c>
      <c r="M10" s="74" t="s">
        <v>46</v>
      </c>
      <c r="N10" s="75" t="str">
        <f>H25</f>
        <v>MSS</v>
      </c>
      <c r="O10" s="73" t="str">
        <f>K26</f>
        <v>ヴィンクラッソ</v>
      </c>
      <c r="P10" s="74" t="s">
        <v>46</v>
      </c>
      <c r="Q10" s="75" t="str">
        <f>N26</f>
        <v>ブルーウイング</v>
      </c>
      <c r="R10" s="73" t="str">
        <f>Q25</f>
        <v>由布川</v>
      </c>
      <c r="S10" s="74" t="s">
        <v>44</v>
      </c>
      <c r="T10" s="76" t="str">
        <f>H26</f>
        <v>カティオーラ高城</v>
      </c>
      <c r="U10" s="43"/>
    </row>
    <row r="11" spans="1:21" ht="21.75" customHeight="1" thickBot="1">
      <c r="A11" s="216"/>
      <c r="B11" s="408"/>
      <c r="C11" s="397" t="str">
        <f>N26</f>
        <v>ブルーウイング</v>
      </c>
      <c r="D11" s="398"/>
      <c r="E11" s="403"/>
      <c r="F11" s="397" t="str">
        <f>H26</f>
        <v>カティオーラ高城</v>
      </c>
      <c r="G11" s="398"/>
      <c r="H11" s="403"/>
      <c r="I11" s="397" t="str">
        <f>K26</f>
        <v>ヴィンクラッソ</v>
      </c>
      <c r="J11" s="398"/>
      <c r="K11" s="403"/>
      <c r="L11" s="397" t="str">
        <f>Q25</f>
        <v>由布川</v>
      </c>
      <c r="M11" s="398"/>
      <c r="N11" s="403"/>
      <c r="O11" s="397" t="str">
        <f>K25</f>
        <v>稙田</v>
      </c>
      <c r="P11" s="398"/>
      <c r="Q11" s="403"/>
      <c r="R11" s="397" t="str">
        <f>H25</f>
        <v>MSS</v>
      </c>
      <c r="S11" s="398"/>
      <c r="T11" s="399"/>
      <c r="U11" s="43"/>
    </row>
    <row r="12" spans="1:21" ht="21.75" customHeight="1">
      <c r="A12" s="83" t="s">
        <v>67</v>
      </c>
      <c r="B12" s="405" t="s">
        <v>243</v>
      </c>
      <c r="C12" s="65" t="str">
        <f>N26</f>
        <v>ブルーウイング</v>
      </c>
      <c r="D12" s="66" t="s">
        <v>48</v>
      </c>
      <c r="E12" s="67" t="str">
        <f>Q25</f>
        <v>由布川</v>
      </c>
      <c r="F12" s="65"/>
      <c r="G12" s="66"/>
      <c r="H12" s="67"/>
      <c r="I12" s="65" t="str">
        <f>Q25</f>
        <v>由布川</v>
      </c>
      <c r="J12" s="66" t="s">
        <v>48</v>
      </c>
      <c r="K12" s="67" t="str">
        <f>E25</f>
        <v>カティオーラ大在</v>
      </c>
      <c r="L12" s="65"/>
      <c r="M12" s="66"/>
      <c r="N12" s="67"/>
      <c r="O12" s="65" t="str">
        <f>E25</f>
        <v>カティオーラ大在</v>
      </c>
      <c r="P12" s="66" t="s">
        <v>44</v>
      </c>
      <c r="Q12" s="67" t="str">
        <f>N26</f>
        <v>ブルーウイング</v>
      </c>
      <c r="R12" s="65"/>
      <c r="S12" s="66"/>
      <c r="T12" s="68"/>
      <c r="U12" s="43"/>
    </row>
    <row r="13" spans="1:21" ht="21.75" customHeight="1">
      <c r="A13" s="214">
        <v>42141</v>
      </c>
      <c r="B13" s="406"/>
      <c r="C13" s="400" t="str">
        <f>E25</f>
        <v>カティオーラ大在</v>
      </c>
      <c r="D13" s="401"/>
      <c r="E13" s="402"/>
      <c r="F13" s="69"/>
      <c r="G13" s="70"/>
      <c r="H13" s="71"/>
      <c r="I13" s="400" t="str">
        <f>N26</f>
        <v>ブルーウイング</v>
      </c>
      <c r="J13" s="401"/>
      <c r="K13" s="402"/>
      <c r="L13" s="69"/>
      <c r="M13" s="70"/>
      <c r="N13" s="71"/>
      <c r="O13" s="400" t="str">
        <f>Q25</f>
        <v>由布川</v>
      </c>
      <c r="P13" s="401"/>
      <c r="Q13" s="402"/>
      <c r="R13" s="69"/>
      <c r="S13" s="70"/>
      <c r="T13" s="72"/>
      <c r="U13" s="43"/>
    </row>
    <row r="14" spans="1:21" ht="21.75" customHeight="1">
      <c r="A14" s="215" t="s">
        <v>239</v>
      </c>
      <c r="B14" s="407" t="s">
        <v>244</v>
      </c>
      <c r="C14" s="73" t="str">
        <f>H25</f>
        <v>MSS</v>
      </c>
      <c r="D14" s="74" t="s">
        <v>46</v>
      </c>
      <c r="E14" s="75" t="str">
        <f>K26</f>
        <v>ヴィンクラッソ</v>
      </c>
      <c r="F14" s="73" t="str">
        <f>H26</f>
        <v>カティオーラ高城</v>
      </c>
      <c r="G14" s="74" t="s">
        <v>46</v>
      </c>
      <c r="H14" s="75" t="str">
        <f>K25</f>
        <v>稙田</v>
      </c>
      <c r="I14" s="73" t="str">
        <f>E26</f>
        <v>敷戸</v>
      </c>
      <c r="J14" s="74" t="s">
        <v>46</v>
      </c>
      <c r="K14" s="75" t="str">
        <f>H25</f>
        <v>MSS</v>
      </c>
      <c r="L14" s="73" t="str">
        <f>N25</f>
        <v>レガッテ</v>
      </c>
      <c r="M14" s="74" t="s">
        <v>46</v>
      </c>
      <c r="N14" s="75" t="str">
        <f>H26</f>
        <v>カティオーラ高城</v>
      </c>
      <c r="O14" s="73" t="str">
        <f>K26</f>
        <v>ヴィンクラッソ</v>
      </c>
      <c r="P14" s="74" t="s">
        <v>46</v>
      </c>
      <c r="Q14" s="75" t="str">
        <f>E26</f>
        <v>敷戸</v>
      </c>
      <c r="R14" s="73" t="str">
        <f>K25</f>
        <v>稙田</v>
      </c>
      <c r="S14" s="74" t="s">
        <v>44</v>
      </c>
      <c r="T14" s="76" t="str">
        <f>N25</f>
        <v>レガッテ</v>
      </c>
      <c r="U14" s="43"/>
    </row>
    <row r="15" spans="1:21" ht="21.75" customHeight="1" thickBot="1">
      <c r="A15" s="8"/>
      <c r="B15" s="408"/>
      <c r="C15" s="397" t="str">
        <f>E26</f>
        <v>敷戸</v>
      </c>
      <c r="D15" s="398"/>
      <c r="E15" s="403"/>
      <c r="F15" s="397" t="str">
        <f>N25</f>
        <v>レガッテ</v>
      </c>
      <c r="G15" s="398"/>
      <c r="H15" s="403"/>
      <c r="I15" s="397" t="str">
        <f>K26</f>
        <v>ヴィンクラッソ</v>
      </c>
      <c r="J15" s="398"/>
      <c r="K15" s="403"/>
      <c r="L15" s="397" t="str">
        <f>K25</f>
        <v>稙田</v>
      </c>
      <c r="M15" s="398"/>
      <c r="N15" s="403"/>
      <c r="O15" s="397" t="str">
        <f>H25</f>
        <v>MSS</v>
      </c>
      <c r="P15" s="398"/>
      <c r="Q15" s="403"/>
      <c r="R15" s="397" t="str">
        <f>H26</f>
        <v>カティオーラ高城</v>
      </c>
      <c r="S15" s="398"/>
      <c r="T15" s="399"/>
      <c r="U15" s="43"/>
    </row>
    <row r="16" spans="1:21" ht="21.75" customHeight="1">
      <c r="A16" s="83" t="s">
        <v>69</v>
      </c>
      <c r="B16" s="405" t="s">
        <v>245</v>
      </c>
      <c r="C16" s="65" t="str">
        <f>E25</f>
        <v>カティオーラ大在</v>
      </c>
      <c r="D16" s="66" t="s">
        <v>46</v>
      </c>
      <c r="E16" s="67" t="str">
        <f>K26</f>
        <v>ヴィンクラッソ</v>
      </c>
      <c r="F16" s="65" t="str">
        <f>N26</f>
        <v>ブルーウイング</v>
      </c>
      <c r="G16" s="66" t="s">
        <v>46</v>
      </c>
      <c r="H16" s="67" t="str">
        <f>N25</f>
        <v>レガッテ</v>
      </c>
      <c r="I16" s="65" t="str">
        <f>K26</f>
        <v>ヴィンクラッソ</v>
      </c>
      <c r="J16" s="66" t="s">
        <v>46</v>
      </c>
      <c r="K16" s="67" t="str">
        <f>H26</f>
        <v>カティオーラ高城</v>
      </c>
      <c r="L16" s="65" t="str">
        <f>H25</f>
        <v>MSS</v>
      </c>
      <c r="M16" s="66" t="s">
        <v>46</v>
      </c>
      <c r="N16" s="67" t="str">
        <f>N26</f>
        <v>ブルーウイング</v>
      </c>
      <c r="O16" s="65" t="str">
        <f>H26</f>
        <v>カティオーラ高城</v>
      </c>
      <c r="P16" s="66" t="s">
        <v>46</v>
      </c>
      <c r="Q16" s="67" t="str">
        <f>E25</f>
        <v>カティオーラ大在</v>
      </c>
      <c r="R16" s="65" t="str">
        <f>N25</f>
        <v>レガッテ</v>
      </c>
      <c r="S16" s="66" t="s">
        <v>44</v>
      </c>
      <c r="T16" s="68" t="str">
        <f>H25</f>
        <v>MSS</v>
      </c>
      <c r="U16" s="43"/>
    </row>
    <row r="17" spans="1:21" ht="21.75" customHeight="1">
      <c r="A17" s="214">
        <v>42162</v>
      </c>
      <c r="B17" s="406"/>
      <c r="C17" s="400" t="str">
        <f>H26</f>
        <v>カティオーラ高城</v>
      </c>
      <c r="D17" s="401"/>
      <c r="E17" s="402"/>
      <c r="F17" s="400" t="str">
        <f>H25</f>
        <v>MSS</v>
      </c>
      <c r="G17" s="401"/>
      <c r="H17" s="402"/>
      <c r="I17" s="400" t="str">
        <f>E25</f>
        <v>カティオーラ大在</v>
      </c>
      <c r="J17" s="401"/>
      <c r="K17" s="402"/>
      <c r="L17" s="400" t="str">
        <f>N25</f>
        <v>レガッテ</v>
      </c>
      <c r="M17" s="401"/>
      <c r="N17" s="402"/>
      <c r="O17" s="400" t="str">
        <f>K26</f>
        <v>ヴィンクラッソ</v>
      </c>
      <c r="P17" s="401"/>
      <c r="Q17" s="402"/>
      <c r="R17" s="400" t="str">
        <f>N26</f>
        <v>ブルーウイング</v>
      </c>
      <c r="S17" s="401"/>
      <c r="T17" s="404"/>
      <c r="U17" s="43"/>
    </row>
    <row r="18" spans="1:21" ht="21.75" customHeight="1">
      <c r="A18" s="215" t="s">
        <v>239</v>
      </c>
      <c r="B18" s="407" t="s">
        <v>246</v>
      </c>
      <c r="C18" s="73" t="str">
        <f>E26</f>
        <v>敷戸</v>
      </c>
      <c r="D18" s="74" t="s">
        <v>46</v>
      </c>
      <c r="E18" s="75" t="str">
        <f>K25</f>
        <v>稙田</v>
      </c>
      <c r="F18" s="73"/>
      <c r="G18" s="74"/>
      <c r="H18" s="75"/>
      <c r="I18" s="73" t="str">
        <f>K25</f>
        <v>稙田</v>
      </c>
      <c r="J18" s="74" t="s">
        <v>46</v>
      </c>
      <c r="K18" s="75" t="str">
        <f>Q25</f>
        <v>由布川</v>
      </c>
      <c r="L18" s="73"/>
      <c r="M18" s="74"/>
      <c r="N18" s="75"/>
      <c r="O18" s="73" t="str">
        <f>Q25</f>
        <v>由布川</v>
      </c>
      <c r="P18" s="74" t="s">
        <v>46</v>
      </c>
      <c r="Q18" s="75" t="str">
        <f>E26</f>
        <v>敷戸</v>
      </c>
      <c r="R18" s="73"/>
      <c r="S18" s="74"/>
      <c r="T18" s="76"/>
      <c r="U18" s="43"/>
    </row>
    <row r="19" spans="1:21" ht="21.75" customHeight="1" thickBot="1">
      <c r="A19" s="8"/>
      <c r="B19" s="408"/>
      <c r="C19" s="397" t="str">
        <f>Q25</f>
        <v>由布川</v>
      </c>
      <c r="D19" s="398"/>
      <c r="E19" s="403"/>
      <c r="F19" s="77"/>
      <c r="G19" s="78"/>
      <c r="H19" s="79"/>
      <c r="I19" s="397" t="str">
        <f>E26</f>
        <v>敷戸</v>
      </c>
      <c r="J19" s="398"/>
      <c r="K19" s="403"/>
      <c r="L19" s="77"/>
      <c r="M19" s="78"/>
      <c r="N19" s="79"/>
      <c r="O19" s="397" t="str">
        <f>K25</f>
        <v>稙田</v>
      </c>
      <c r="P19" s="398"/>
      <c r="Q19" s="403"/>
      <c r="R19" s="77"/>
      <c r="S19" s="78"/>
      <c r="T19" s="80"/>
      <c r="U19" s="43"/>
    </row>
    <row r="20" spans="1:21" ht="21.75" customHeight="1">
      <c r="A20" s="83" t="s">
        <v>68</v>
      </c>
      <c r="B20" s="405" t="s">
        <v>247</v>
      </c>
      <c r="C20" s="65"/>
      <c r="D20" s="66" t="s">
        <v>47</v>
      </c>
      <c r="E20" s="67"/>
      <c r="F20" s="65"/>
      <c r="G20" s="66" t="s">
        <v>47</v>
      </c>
      <c r="H20" s="67"/>
      <c r="I20" s="65"/>
      <c r="J20" s="66" t="s">
        <v>47</v>
      </c>
      <c r="K20" s="67"/>
      <c r="L20" s="65"/>
      <c r="M20" s="66" t="s">
        <v>47</v>
      </c>
      <c r="N20" s="67"/>
      <c r="O20" s="65"/>
      <c r="P20" s="66" t="s">
        <v>47</v>
      </c>
      <c r="Q20" s="67"/>
      <c r="R20" s="65"/>
      <c r="S20" s="66" t="s">
        <v>47</v>
      </c>
      <c r="T20" s="68"/>
    </row>
    <row r="21" spans="1:21" ht="21.75" customHeight="1">
      <c r="A21" s="214">
        <v>42176</v>
      </c>
      <c r="B21" s="406"/>
      <c r="C21" s="69"/>
      <c r="D21" s="70"/>
      <c r="E21" s="71"/>
      <c r="F21" s="69"/>
      <c r="G21" s="70"/>
      <c r="H21" s="71"/>
      <c r="I21" s="69"/>
      <c r="J21" s="70"/>
      <c r="K21" s="71"/>
      <c r="L21" s="69"/>
      <c r="M21" s="70"/>
      <c r="N21" s="71"/>
      <c r="O21" s="69"/>
      <c r="P21" s="70"/>
      <c r="Q21" s="71"/>
      <c r="R21" s="69"/>
      <c r="S21" s="70"/>
      <c r="T21" s="72"/>
    </row>
    <row r="22" spans="1:21" ht="21.75" customHeight="1">
      <c r="A22" s="215" t="s">
        <v>239</v>
      </c>
      <c r="B22" s="407" t="s">
        <v>248</v>
      </c>
      <c r="C22" s="73"/>
      <c r="D22" s="74" t="s">
        <v>48</v>
      </c>
      <c r="E22" s="75"/>
      <c r="F22" s="73"/>
      <c r="G22" s="74" t="s">
        <v>48</v>
      </c>
      <c r="H22" s="75"/>
      <c r="I22" s="73"/>
      <c r="J22" s="74" t="s">
        <v>48</v>
      </c>
      <c r="K22" s="75"/>
      <c r="L22" s="73"/>
      <c r="M22" s="74" t="s">
        <v>48</v>
      </c>
      <c r="N22" s="75"/>
      <c r="O22" s="73"/>
      <c r="P22" s="74" t="s">
        <v>48</v>
      </c>
      <c r="Q22" s="75"/>
      <c r="R22" s="73"/>
      <c r="S22" s="74" t="s">
        <v>48</v>
      </c>
      <c r="T22" s="76"/>
    </row>
    <row r="23" spans="1:21" ht="21.75" customHeight="1" thickBot="1">
      <c r="A23" s="170" t="s">
        <v>131</v>
      </c>
      <c r="B23" s="408"/>
      <c r="C23" s="77"/>
      <c r="D23" s="78"/>
      <c r="E23" s="79"/>
      <c r="F23" s="77"/>
      <c r="G23" s="78"/>
      <c r="H23" s="79"/>
      <c r="I23" s="77"/>
      <c r="J23" s="78"/>
      <c r="K23" s="79"/>
      <c r="L23" s="77"/>
      <c r="M23" s="78"/>
      <c r="N23" s="79"/>
      <c r="O23" s="77"/>
      <c r="P23" s="78"/>
      <c r="Q23" s="79"/>
      <c r="R23" s="77"/>
      <c r="S23" s="78"/>
      <c r="T23" s="80"/>
    </row>
    <row r="25" spans="1:21" s="5" customFormat="1">
      <c r="A25" s="6"/>
      <c r="C25" s="163" t="s">
        <v>31</v>
      </c>
      <c r="D25" s="163"/>
      <c r="E25" s="164" t="str">
        <f ca="1">'組合せ (前期)'!C6</f>
        <v>カティオーラ大在</v>
      </c>
      <c r="F25" s="163" t="s">
        <v>22</v>
      </c>
      <c r="G25" s="163"/>
      <c r="H25" s="164" t="str">
        <f ca="1">'組合せ (前期)'!C7</f>
        <v>MSS</v>
      </c>
      <c r="I25" s="163" t="s">
        <v>23</v>
      </c>
      <c r="J25" s="163"/>
      <c r="K25" s="164" t="str">
        <f ca="1">'組合せ (前期)'!C8</f>
        <v>稙田</v>
      </c>
      <c r="L25" s="163" t="s">
        <v>24</v>
      </c>
      <c r="M25" s="163"/>
      <c r="N25" s="164" t="str">
        <f ca="1">'組合せ (前期)'!C9</f>
        <v>レガッテ</v>
      </c>
      <c r="O25" s="163" t="s">
        <v>25</v>
      </c>
      <c r="P25" s="163"/>
      <c r="Q25" s="164" t="str">
        <f ca="1">'組合せ (前期)'!C10</f>
        <v>由布川</v>
      </c>
    </row>
    <row r="26" spans="1:21" s="5" customFormat="1">
      <c r="A26" s="6"/>
      <c r="C26" s="163" t="s">
        <v>49</v>
      </c>
      <c r="D26" s="163"/>
      <c r="E26" s="164" t="str">
        <f ca="1">'組合せ (前期)'!C11</f>
        <v>敷戸</v>
      </c>
      <c r="F26" s="163" t="s">
        <v>50</v>
      </c>
      <c r="G26" s="163"/>
      <c r="H26" s="164" t="str">
        <f ca="1">'組合せ (前期)'!C12</f>
        <v>カティオーラ高城</v>
      </c>
      <c r="I26" s="163" t="s">
        <v>28</v>
      </c>
      <c r="J26" s="163"/>
      <c r="K26" s="164" t="str">
        <f ca="1">'組合せ (前期)'!C13</f>
        <v>ヴィンクラッソ</v>
      </c>
      <c r="L26" s="163" t="s">
        <v>51</v>
      </c>
      <c r="M26" s="163"/>
      <c r="N26" s="164" t="str">
        <f ca="1">'組合せ (前期)'!C14</f>
        <v>ブルーウイング</v>
      </c>
      <c r="O26" s="163"/>
      <c r="P26" s="163"/>
      <c r="Q26" s="165"/>
    </row>
  </sheetData>
  <mergeCells count="56">
    <mergeCell ref="C2:E2"/>
    <mergeCell ref="M1:P1"/>
    <mergeCell ref="R1:T1"/>
    <mergeCell ref="O2:T2"/>
    <mergeCell ref="R3:T3"/>
    <mergeCell ref="L3:N3"/>
    <mergeCell ref="O5:Q5"/>
    <mergeCell ref="O3:Q3"/>
    <mergeCell ref="B6:B7"/>
    <mergeCell ref="I15:K15"/>
    <mergeCell ref="B4:B5"/>
    <mergeCell ref="F3:H3"/>
    <mergeCell ref="I3:K3"/>
    <mergeCell ref="C3:E3"/>
    <mergeCell ref="C5:E5"/>
    <mergeCell ref="B10:B11"/>
    <mergeCell ref="B12:B13"/>
    <mergeCell ref="I5:K5"/>
    <mergeCell ref="B8:B9"/>
    <mergeCell ref="B14:B15"/>
    <mergeCell ref="B20:B21"/>
    <mergeCell ref="B22:B23"/>
    <mergeCell ref="B16:B17"/>
    <mergeCell ref="B18:B19"/>
    <mergeCell ref="C9:E9"/>
    <mergeCell ref="I9:K9"/>
    <mergeCell ref="O9:Q9"/>
    <mergeCell ref="C7:E7"/>
    <mergeCell ref="I7:K7"/>
    <mergeCell ref="O7:Q7"/>
    <mergeCell ref="C15:E15"/>
    <mergeCell ref="F15:H15"/>
    <mergeCell ref="I19:K19"/>
    <mergeCell ref="C19:E19"/>
    <mergeCell ref="O19:Q19"/>
    <mergeCell ref="O15:Q15"/>
    <mergeCell ref="C17:E17"/>
    <mergeCell ref="O17:Q17"/>
    <mergeCell ref="F17:H17"/>
    <mergeCell ref="I17:K17"/>
    <mergeCell ref="L17:N17"/>
    <mergeCell ref="I11:K11"/>
    <mergeCell ref="L15:N15"/>
    <mergeCell ref="R17:T17"/>
    <mergeCell ref="R15:T15"/>
    <mergeCell ref="F11:H11"/>
    <mergeCell ref="R11:T11"/>
    <mergeCell ref="C13:E13"/>
    <mergeCell ref="I13:K13"/>
    <mergeCell ref="O13:Q13"/>
    <mergeCell ref="O11:Q11"/>
    <mergeCell ref="L7:N7"/>
    <mergeCell ref="L11:N11"/>
    <mergeCell ref="F7:H7"/>
    <mergeCell ref="C11:E11"/>
    <mergeCell ref="R7:T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4" orientation="landscape" horizontalDpi="300" verticalDpi="300"/>
  <headerFooter alignWithMargins="0"/>
  <rowBreaks count="1" manualBreakCount="1">
    <brk id="23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  <pageSetUpPr fitToPage="1"/>
  </sheetPr>
  <dimension ref="B1:AV50"/>
  <sheetViews>
    <sheetView topLeftCell="A22" zoomScale="70" zoomScaleNormal="70" workbookViewId="0">
      <selection activeCell="AI1" sqref="AI1:AO2"/>
    </sheetView>
  </sheetViews>
  <sheetFormatPr defaultColWidth="8.6640625" defaultRowHeight="14.4"/>
  <cols>
    <col min="1" max="1" width="2.6640625" style="11" customWidth="1"/>
    <col min="2" max="2" width="10.6640625" style="11" customWidth="1"/>
    <col min="3" max="3" width="6.33203125" style="11" bestFit="1" customWidth="1"/>
    <col min="4" max="48" width="4.6640625" style="11" customWidth="1"/>
    <col min="49" max="16384" width="8.6640625" style="11"/>
  </cols>
  <sheetData>
    <row r="1" spans="2:48" ht="29.25" customHeight="1" thickTop="1">
      <c r="B1" s="117" t="str">
        <f ca="1">'組合せ (前期)'!A1</f>
        <v>2015年度 大分地区こくみん共済U-12サッカーリーグ</v>
      </c>
      <c r="E1" s="12"/>
      <c r="F1" s="12"/>
      <c r="U1" s="89"/>
      <c r="AA1" s="272" t="s">
        <v>107</v>
      </c>
      <c r="AB1" s="273"/>
      <c r="AC1" s="273"/>
      <c r="AD1" s="273"/>
      <c r="AE1" s="273"/>
      <c r="AF1" s="273"/>
      <c r="AG1" s="274"/>
      <c r="AI1" s="278" t="s">
        <v>106</v>
      </c>
      <c r="AJ1" s="279"/>
      <c r="AK1" s="279"/>
      <c r="AL1" s="279"/>
      <c r="AM1" s="279"/>
      <c r="AN1" s="279"/>
      <c r="AO1" s="280"/>
    </row>
    <row r="2" spans="2:48" ht="30" customHeight="1" thickBot="1">
      <c r="B2" s="88" t="s">
        <v>103</v>
      </c>
      <c r="AA2" s="275"/>
      <c r="AB2" s="276"/>
      <c r="AC2" s="276"/>
      <c r="AD2" s="276"/>
      <c r="AE2" s="276"/>
      <c r="AF2" s="276"/>
      <c r="AG2" s="277"/>
      <c r="AI2" s="281"/>
      <c r="AJ2" s="282"/>
      <c r="AK2" s="282"/>
      <c r="AL2" s="282"/>
      <c r="AM2" s="282"/>
      <c r="AN2" s="282"/>
      <c r="AO2" s="283"/>
    </row>
    <row r="3" spans="2:48" ht="9.75" customHeight="1" thickTop="1" thickBot="1">
      <c r="B3" s="88"/>
    </row>
    <row r="4" spans="2:48" ht="20.100000000000001" customHeight="1" thickBot="1">
      <c r="B4" s="217" t="s">
        <v>10</v>
      </c>
      <c r="C4" s="432" t="s">
        <v>11</v>
      </c>
      <c r="D4" s="432"/>
      <c r="E4" s="432"/>
      <c r="F4" s="432"/>
      <c r="G4" s="432" t="s">
        <v>16</v>
      </c>
      <c r="H4" s="432"/>
      <c r="I4" s="432"/>
      <c r="J4" s="432"/>
      <c r="K4" s="432"/>
      <c r="L4" s="432"/>
      <c r="M4" s="432"/>
      <c r="N4" s="432" t="s">
        <v>254</v>
      </c>
      <c r="O4" s="432"/>
      <c r="P4" s="432"/>
      <c r="Q4" s="432"/>
      <c r="R4" s="432"/>
      <c r="S4" s="432"/>
      <c r="T4" s="432"/>
      <c r="U4" s="432" t="s">
        <v>251</v>
      </c>
      <c r="V4" s="432"/>
      <c r="W4" s="432"/>
      <c r="X4" s="432"/>
      <c r="Y4" s="432"/>
      <c r="Z4" s="432"/>
      <c r="AA4" s="432"/>
      <c r="AB4" s="432" t="s">
        <v>252</v>
      </c>
      <c r="AC4" s="432"/>
      <c r="AD4" s="432"/>
      <c r="AE4" s="432"/>
      <c r="AF4" s="432"/>
      <c r="AG4" s="432"/>
      <c r="AH4" s="432"/>
      <c r="AI4" s="432" t="s">
        <v>253</v>
      </c>
      <c r="AJ4" s="432"/>
      <c r="AK4" s="432"/>
      <c r="AL4" s="432"/>
      <c r="AM4" s="432"/>
      <c r="AN4" s="432"/>
      <c r="AO4" s="432"/>
      <c r="AP4" s="432" t="s">
        <v>255</v>
      </c>
      <c r="AQ4" s="432"/>
      <c r="AR4" s="432"/>
      <c r="AS4" s="432"/>
      <c r="AT4" s="432"/>
      <c r="AU4" s="432"/>
      <c r="AV4" s="475"/>
    </row>
    <row r="5" spans="2:48" ht="20.100000000000001" customHeight="1">
      <c r="B5" s="206" t="str">
        <f ca="1">'日程（B）前期'!A4</f>
        <v>第1節</v>
      </c>
      <c r="C5" s="435" t="str">
        <f ca="1">'日程（B）前期'!B4</f>
        <v>会場:B1-1
(担当:○○)</v>
      </c>
      <c r="D5" s="436"/>
      <c r="E5" s="290" t="s">
        <v>12</v>
      </c>
      <c r="F5" s="291"/>
      <c r="G5" s="292" t="str">
        <f>G26</f>
        <v>カティオーラ大在</v>
      </c>
      <c r="H5" s="293"/>
      <c r="I5" s="293"/>
      <c r="J5" s="143" t="s">
        <v>32</v>
      </c>
      <c r="K5" s="293" t="str">
        <f>J26</f>
        <v>MSS</v>
      </c>
      <c r="L5" s="293"/>
      <c r="M5" s="310"/>
      <c r="N5" s="429"/>
      <c r="O5" s="430"/>
      <c r="P5" s="430"/>
      <c r="Q5" s="156" t="s">
        <v>32</v>
      </c>
      <c r="R5" s="430"/>
      <c r="S5" s="430"/>
      <c r="T5" s="431"/>
      <c r="U5" s="292" t="str">
        <f>M26</f>
        <v>稙田</v>
      </c>
      <c r="V5" s="293"/>
      <c r="W5" s="293"/>
      <c r="X5" s="143" t="s">
        <v>32</v>
      </c>
      <c r="Y5" s="293" t="str">
        <f>G26</f>
        <v>カティオーラ大在</v>
      </c>
      <c r="Z5" s="293"/>
      <c r="AA5" s="310"/>
      <c r="AB5" s="429"/>
      <c r="AC5" s="430"/>
      <c r="AD5" s="430"/>
      <c r="AE5" s="156" t="s">
        <v>32</v>
      </c>
      <c r="AF5" s="430"/>
      <c r="AG5" s="430"/>
      <c r="AH5" s="431"/>
      <c r="AI5" s="292" t="str">
        <f>J26</f>
        <v>MSS</v>
      </c>
      <c r="AJ5" s="293"/>
      <c r="AK5" s="293"/>
      <c r="AL5" s="143" t="s">
        <v>32</v>
      </c>
      <c r="AM5" s="293" t="str">
        <f>M26</f>
        <v>稙田</v>
      </c>
      <c r="AN5" s="293"/>
      <c r="AO5" s="310"/>
      <c r="AP5" s="429"/>
      <c r="AQ5" s="430"/>
      <c r="AR5" s="430"/>
      <c r="AS5" s="156" t="s">
        <v>32</v>
      </c>
      <c r="AT5" s="430"/>
      <c r="AU5" s="430"/>
      <c r="AV5" s="474"/>
    </row>
    <row r="6" spans="2:48" ht="20.100000000000001" customHeight="1">
      <c r="B6" s="213">
        <f ca="1">'日程（B）前期'!A5</f>
        <v>42113</v>
      </c>
      <c r="C6" s="437"/>
      <c r="D6" s="438"/>
      <c r="E6" s="304" t="s">
        <v>13</v>
      </c>
      <c r="F6" s="305"/>
      <c r="G6" s="294"/>
      <c r="H6" s="295"/>
      <c r="I6" s="295"/>
      <c r="J6" s="144" t="s">
        <v>33</v>
      </c>
      <c r="K6" s="295"/>
      <c r="L6" s="295"/>
      <c r="M6" s="296"/>
      <c r="N6" s="425"/>
      <c r="O6" s="423"/>
      <c r="P6" s="423"/>
      <c r="Q6" s="157" t="s">
        <v>33</v>
      </c>
      <c r="R6" s="423"/>
      <c r="S6" s="423"/>
      <c r="T6" s="424"/>
      <c r="U6" s="294"/>
      <c r="V6" s="295"/>
      <c r="W6" s="295"/>
      <c r="X6" s="144" t="s">
        <v>33</v>
      </c>
      <c r="Y6" s="295"/>
      <c r="Z6" s="295"/>
      <c r="AA6" s="296"/>
      <c r="AB6" s="425"/>
      <c r="AC6" s="423"/>
      <c r="AD6" s="423"/>
      <c r="AE6" s="157" t="s">
        <v>33</v>
      </c>
      <c r="AF6" s="423"/>
      <c r="AG6" s="423"/>
      <c r="AH6" s="424"/>
      <c r="AI6" s="294"/>
      <c r="AJ6" s="295"/>
      <c r="AK6" s="295"/>
      <c r="AL6" s="144" t="s">
        <v>33</v>
      </c>
      <c r="AM6" s="295"/>
      <c r="AN6" s="295"/>
      <c r="AO6" s="296"/>
      <c r="AP6" s="425"/>
      <c r="AQ6" s="423"/>
      <c r="AR6" s="423"/>
      <c r="AS6" s="157" t="s">
        <v>33</v>
      </c>
      <c r="AT6" s="423"/>
      <c r="AU6" s="423"/>
      <c r="AV6" s="476"/>
    </row>
    <row r="7" spans="2:48" ht="20.100000000000001" customHeight="1">
      <c r="B7" s="207" t="str">
        <f ca="1">'日程（B）前期'!A6</f>
        <v>(日)</v>
      </c>
      <c r="C7" s="439" t="str">
        <f ca="1">'日程（B）前期'!B6</f>
        <v>会場:B2-2
(担当:○○)</v>
      </c>
      <c r="D7" s="439"/>
      <c r="E7" s="312" t="s">
        <v>12</v>
      </c>
      <c r="F7" s="313"/>
      <c r="G7" s="307" t="str">
        <f>P26</f>
        <v>レガッテ</v>
      </c>
      <c r="H7" s="302"/>
      <c r="I7" s="302"/>
      <c r="J7" s="145" t="s">
        <v>32</v>
      </c>
      <c r="K7" s="302" t="str">
        <f>S26</f>
        <v>由布川</v>
      </c>
      <c r="L7" s="302"/>
      <c r="M7" s="303"/>
      <c r="N7" s="307" t="str">
        <f>G27</f>
        <v>敷戸</v>
      </c>
      <c r="O7" s="302"/>
      <c r="P7" s="302"/>
      <c r="Q7" s="145" t="s">
        <v>32</v>
      </c>
      <c r="R7" s="302" t="str">
        <f>J27</f>
        <v>カティオーラ高城</v>
      </c>
      <c r="S7" s="302"/>
      <c r="T7" s="303"/>
      <c r="U7" s="307" t="str">
        <f>M27</f>
        <v>ヴィンクラッソ</v>
      </c>
      <c r="V7" s="302"/>
      <c r="W7" s="302"/>
      <c r="X7" s="145" t="s">
        <v>32</v>
      </c>
      <c r="Y7" s="302" t="str">
        <f>P26</f>
        <v>レガッテ</v>
      </c>
      <c r="Z7" s="302"/>
      <c r="AA7" s="303"/>
      <c r="AB7" s="307" t="str">
        <f>P27</f>
        <v>ブルーウイング</v>
      </c>
      <c r="AC7" s="302"/>
      <c r="AD7" s="302"/>
      <c r="AE7" s="145" t="s">
        <v>32</v>
      </c>
      <c r="AF7" s="302" t="str">
        <f>G27</f>
        <v>敷戸</v>
      </c>
      <c r="AG7" s="302"/>
      <c r="AH7" s="303"/>
      <c r="AI7" s="307" t="str">
        <f>S26</f>
        <v>由布川</v>
      </c>
      <c r="AJ7" s="302"/>
      <c r="AK7" s="302"/>
      <c r="AL7" s="145" t="s">
        <v>32</v>
      </c>
      <c r="AM7" s="302" t="str">
        <f>M27</f>
        <v>ヴィンクラッソ</v>
      </c>
      <c r="AN7" s="302"/>
      <c r="AO7" s="303"/>
      <c r="AP7" s="307" t="str">
        <f>J27</f>
        <v>カティオーラ高城</v>
      </c>
      <c r="AQ7" s="302"/>
      <c r="AR7" s="302"/>
      <c r="AS7" s="145" t="s">
        <v>32</v>
      </c>
      <c r="AT7" s="302" t="str">
        <f>P27</f>
        <v>ブルーウイング</v>
      </c>
      <c r="AU7" s="302"/>
      <c r="AV7" s="308"/>
    </row>
    <row r="8" spans="2:48" ht="20.100000000000001" customHeight="1" thickBot="1">
      <c r="B8" s="208"/>
      <c r="C8" s="440"/>
      <c r="D8" s="440"/>
      <c r="E8" s="300" t="s">
        <v>13</v>
      </c>
      <c r="F8" s="301"/>
      <c r="G8" s="299"/>
      <c r="H8" s="297"/>
      <c r="I8" s="297"/>
      <c r="J8" s="146" t="s">
        <v>33</v>
      </c>
      <c r="K8" s="297"/>
      <c r="L8" s="297"/>
      <c r="M8" s="298"/>
      <c r="N8" s="299"/>
      <c r="O8" s="297"/>
      <c r="P8" s="297"/>
      <c r="Q8" s="146" t="s">
        <v>33</v>
      </c>
      <c r="R8" s="297"/>
      <c r="S8" s="297"/>
      <c r="T8" s="298"/>
      <c r="U8" s="299"/>
      <c r="V8" s="297"/>
      <c r="W8" s="297"/>
      <c r="X8" s="146" t="s">
        <v>33</v>
      </c>
      <c r="Y8" s="297"/>
      <c r="Z8" s="297"/>
      <c r="AA8" s="298"/>
      <c r="AB8" s="299"/>
      <c r="AC8" s="297"/>
      <c r="AD8" s="297"/>
      <c r="AE8" s="146" t="s">
        <v>33</v>
      </c>
      <c r="AF8" s="297"/>
      <c r="AG8" s="297"/>
      <c r="AH8" s="298"/>
      <c r="AI8" s="299"/>
      <c r="AJ8" s="297"/>
      <c r="AK8" s="297"/>
      <c r="AL8" s="146" t="s">
        <v>33</v>
      </c>
      <c r="AM8" s="297"/>
      <c r="AN8" s="297"/>
      <c r="AO8" s="298"/>
      <c r="AP8" s="299"/>
      <c r="AQ8" s="297"/>
      <c r="AR8" s="297"/>
      <c r="AS8" s="146" t="s">
        <v>33</v>
      </c>
      <c r="AT8" s="297"/>
      <c r="AU8" s="297"/>
      <c r="AV8" s="314"/>
    </row>
    <row r="9" spans="2:48" ht="20.100000000000001" customHeight="1">
      <c r="B9" s="206" t="str">
        <f ca="1">'日程（B）前期'!A8</f>
        <v>第2節</v>
      </c>
      <c r="C9" s="445" t="str">
        <f ca="1">'日程（B）前期'!B8</f>
        <v>会場:B2-1
(担当:○○)</v>
      </c>
      <c r="D9" s="445"/>
      <c r="E9" s="290" t="s">
        <v>12</v>
      </c>
      <c r="F9" s="291"/>
      <c r="G9" s="292" t="str">
        <f>G26</f>
        <v>カティオーラ大在</v>
      </c>
      <c r="H9" s="293"/>
      <c r="I9" s="293"/>
      <c r="J9" s="143" t="s">
        <v>32</v>
      </c>
      <c r="K9" s="293" t="str">
        <f>P26</f>
        <v>レガッテ</v>
      </c>
      <c r="L9" s="293"/>
      <c r="M9" s="310"/>
      <c r="N9" s="429"/>
      <c r="O9" s="430"/>
      <c r="P9" s="430"/>
      <c r="Q9" s="156" t="s">
        <v>32</v>
      </c>
      <c r="R9" s="430"/>
      <c r="S9" s="430"/>
      <c r="T9" s="431"/>
      <c r="U9" s="292" t="str">
        <f>G27</f>
        <v>敷戸</v>
      </c>
      <c r="V9" s="293"/>
      <c r="W9" s="293"/>
      <c r="X9" s="143" t="s">
        <v>32</v>
      </c>
      <c r="Y9" s="293" t="str">
        <f>G26</f>
        <v>カティオーラ大在</v>
      </c>
      <c r="Z9" s="293"/>
      <c r="AA9" s="310"/>
      <c r="AB9" s="429"/>
      <c r="AC9" s="430"/>
      <c r="AD9" s="430"/>
      <c r="AE9" s="156" t="s">
        <v>32</v>
      </c>
      <c r="AF9" s="430"/>
      <c r="AG9" s="430"/>
      <c r="AH9" s="431"/>
      <c r="AI9" s="292" t="str">
        <f>P26</f>
        <v>レガッテ</v>
      </c>
      <c r="AJ9" s="293"/>
      <c r="AK9" s="293"/>
      <c r="AL9" s="143" t="s">
        <v>32</v>
      </c>
      <c r="AM9" s="293" t="str">
        <f>G27</f>
        <v>敷戸</v>
      </c>
      <c r="AN9" s="293"/>
      <c r="AO9" s="310"/>
      <c r="AP9" s="429"/>
      <c r="AQ9" s="430"/>
      <c r="AR9" s="430"/>
      <c r="AS9" s="156" t="s">
        <v>32</v>
      </c>
      <c r="AT9" s="430"/>
      <c r="AU9" s="430"/>
      <c r="AV9" s="474"/>
    </row>
    <row r="10" spans="2:48" ht="20.100000000000001" customHeight="1">
      <c r="B10" s="213">
        <f ca="1">'日程（B）前期'!A9</f>
        <v>42134</v>
      </c>
      <c r="C10" s="439"/>
      <c r="D10" s="439"/>
      <c r="E10" s="304" t="s">
        <v>13</v>
      </c>
      <c r="F10" s="305"/>
      <c r="G10" s="294"/>
      <c r="H10" s="295"/>
      <c r="I10" s="295"/>
      <c r="J10" s="144" t="s">
        <v>33</v>
      </c>
      <c r="K10" s="295"/>
      <c r="L10" s="295"/>
      <c r="M10" s="296"/>
      <c r="N10" s="425"/>
      <c r="O10" s="423"/>
      <c r="P10" s="423"/>
      <c r="Q10" s="157" t="s">
        <v>33</v>
      </c>
      <c r="R10" s="423"/>
      <c r="S10" s="423"/>
      <c r="T10" s="424"/>
      <c r="U10" s="294"/>
      <c r="V10" s="295"/>
      <c r="W10" s="295"/>
      <c r="X10" s="144" t="s">
        <v>33</v>
      </c>
      <c r="Y10" s="295"/>
      <c r="Z10" s="295"/>
      <c r="AA10" s="296"/>
      <c r="AB10" s="425"/>
      <c r="AC10" s="423"/>
      <c r="AD10" s="423"/>
      <c r="AE10" s="157" t="s">
        <v>33</v>
      </c>
      <c r="AF10" s="423"/>
      <c r="AG10" s="423"/>
      <c r="AH10" s="424"/>
      <c r="AI10" s="294"/>
      <c r="AJ10" s="295"/>
      <c r="AK10" s="295"/>
      <c r="AL10" s="144" t="s">
        <v>33</v>
      </c>
      <c r="AM10" s="295"/>
      <c r="AN10" s="295"/>
      <c r="AO10" s="296"/>
      <c r="AP10" s="425"/>
      <c r="AQ10" s="423"/>
      <c r="AR10" s="423"/>
      <c r="AS10" s="157" t="s">
        <v>33</v>
      </c>
      <c r="AT10" s="423"/>
      <c r="AU10" s="423"/>
      <c r="AV10" s="476"/>
    </row>
    <row r="11" spans="2:48" s="14" customFormat="1" ht="20.100000000000001" customHeight="1">
      <c r="B11" s="207" t="str">
        <f ca="1">'日程（B）前期'!A10</f>
        <v>(日)</v>
      </c>
      <c r="C11" s="446" t="str">
        <f ca="1">'日程（B）前期'!B10</f>
        <v>会場:B2-2
(担当:○○)</v>
      </c>
      <c r="D11" s="446"/>
      <c r="E11" s="443" t="s">
        <v>12</v>
      </c>
      <c r="F11" s="444"/>
      <c r="G11" s="307" t="str">
        <f>M26</f>
        <v>稙田</v>
      </c>
      <c r="H11" s="302"/>
      <c r="I11" s="302"/>
      <c r="J11" s="145" t="s">
        <v>32</v>
      </c>
      <c r="K11" s="302" t="str">
        <f>M27</f>
        <v>ヴィンクラッソ</v>
      </c>
      <c r="L11" s="302"/>
      <c r="M11" s="303"/>
      <c r="N11" s="307" t="str">
        <f>J26</f>
        <v>MSS</v>
      </c>
      <c r="O11" s="302"/>
      <c r="P11" s="302"/>
      <c r="Q11" s="145" t="s">
        <v>32</v>
      </c>
      <c r="R11" s="302" t="str">
        <f>S26</f>
        <v>由布川</v>
      </c>
      <c r="S11" s="302"/>
      <c r="T11" s="303"/>
      <c r="U11" s="307" t="str">
        <f>P27</f>
        <v>ブルーウイング</v>
      </c>
      <c r="V11" s="302"/>
      <c r="W11" s="302"/>
      <c r="X11" s="145" t="s">
        <v>32</v>
      </c>
      <c r="Y11" s="302" t="str">
        <f>M26</f>
        <v>稙田</v>
      </c>
      <c r="Z11" s="302"/>
      <c r="AA11" s="303"/>
      <c r="AB11" s="307" t="str">
        <f>J27</f>
        <v>カティオーラ高城</v>
      </c>
      <c r="AC11" s="302"/>
      <c r="AD11" s="302"/>
      <c r="AE11" s="145" t="s">
        <v>32</v>
      </c>
      <c r="AF11" s="302" t="str">
        <f>J26</f>
        <v>MSS</v>
      </c>
      <c r="AG11" s="302"/>
      <c r="AH11" s="303"/>
      <c r="AI11" s="307" t="str">
        <f>M27</f>
        <v>ヴィンクラッソ</v>
      </c>
      <c r="AJ11" s="302"/>
      <c r="AK11" s="302"/>
      <c r="AL11" s="145" t="s">
        <v>32</v>
      </c>
      <c r="AM11" s="302" t="str">
        <f>P27</f>
        <v>ブルーウイング</v>
      </c>
      <c r="AN11" s="302"/>
      <c r="AO11" s="303"/>
      <c r="AP11" s="307" t="str">
        <f>S26</f>
        <v>由布川</v>
      </c>
      <c r="AQ11" s="302"/>
      <c r="AR11" s="302"/>
      <c r="AS11" s="145" t="s">
        <v>32</v>
      </c>
      <c r="AT11" s="302" t="str">
        <f>J27</f>
        <v>カティオーラ高城</v>
      </c>
      <c r="AU11" s="302"/>
      <c r="AV11" s="308"/>
    </row>
    <row r="12" spans="2:48" s="14" customFormat="1" ht="20.100000000000001" customHeight="1" thickBot="1">
      <c r="B12" s="208"/>
      <c r="C12" s="447"/>
      <c r="D12" s="447"/>
      <c r="E12" s="441" t="s">
        <v>13</v>
      </c>
      <c r="F12" s="442"/>
      <c r="G12" s="299"/>
      <c r="H12" s="297"/>
      <c r="I12" s="297"/>
      <c r="J12" s="146" t="s">
        <v>33</v>
      </c>
      <c r="K12" s="297"/>
      <c r="L12" s="297"/>
      <c r="M12" s="298"/>
      <c r="N12" s="299"/>
      <c r="O12" s="297"/>
      <c r="P12" s="297"/>
      <c r="Q12" s="146" t="s">
        <v>33</v>
      </c>
      <c r="R12" s="297"/>
      <c r="S12" s="297"/>
      <c r="T12" s="298"/>
      <c r="U12" s="299"/>
      <c r="V12" s="297"/>
      <c r="W12" s="297"/>
      <c r="X12" s="146" t="s">
        <v>33</v>
      </c>
      <c r="Y12" s="297"/>
      <c r="Z12" s="297"/>
      <c r="AA12" s="298"/>
      <c r="AB12" s="299"/>
      <c r="AC12" s="297"/>
      <c r="AD12" s="297"/>
      <c r="AE12" s="146" t="s">
        <v>33</v>
      </c>
      <c r="AF12" s="297"/>
      <c r="AG12" s="297"/>
      <c r="AH12" s="298"/>
      <c r="AI12" s="299"/>
      <c r="AJ12" s="297"/>
      <c r="AK12" s="297"/>
      <c r="AL12" s="146" t="s">
        <v>33</v>
      </c>
      <c r="AM12" s="297"/>
      <c r="AN12" s="297"/>
      <c r="AO12" s="298"/>
      <c r="AP12" s="299"/>
      <c r="AQ12" s="297"/>
      <c r="AR12" s="297"/>
      <c r="AS12" s="146" t="s">
        <v>33</v>
      </c>
      <c r="AT12" s="297"/>
      <c r="AU12" s="297"/>
      <c r="AV12" s="314"/>
    </row>
    <row r="13" spans="2:48" ht="20.100000000000001" customHeight="1">
      <c r="B13" s="206" t="str">
        <f ca="1">'日程（B）前期'!A12</f>
        <v>第3節</v>
      </c>
      <c r="C13" s="445" t="str">
        <f ca="1">'日程（B）前期'!B12</f>
        <v>会場:B3-1
(担当:○○)</v>
      </c>
      <c r="D13" s="445"/>
      <c r="E13" s="290" t="s">
        <v>12</v>
      </c>
      <c r="F13" s="291"/>
      <c r="G13" s="292" t="str">
        <f>P27</f>
        <v>ブルーウイング</v>
      </c>
      <c r="H13" s="293"/>
      <c r="I13" s="293"/>
      <c r="J13" s="143" t="s">
        <v>32</v>
      </c>
      <c r="K13" s="293" t="str">
        <f>S26</f>
        <v>由布川</v>
      </c>
      <c r="L13" s="293"/>
      <c r="M13" s="310"/>
      <c r="N13" s="429"/>
      <c r="O13" s="430"/>
      <c r="P13" s="430"/>
      <c r="Q13" s="156" t="s">
        <v>32</v>
      </c>
      <c r="R13" s="430"/>
      <c r="S13" s="430"/>
      <c r="T13" s="431"/>
      <c r="U13" s="292" t="str">
        <f>S26</f>
        <v>由布川</v>
      </c>
      <c r="V13" s="293"/>
      <c r="W13" s="293"/>
      <c r="X13" s="143" t="s">
        <v>32</v>
      </c>
      <c r="Y13" s="293" t="str">
        <f>G26</f>
        <v>カティオーラ大在</v>
      </c>
      <c r="Z13" s="293"/>
      <c r="AA13" s="310"/>
      <c r="AB13" s="429"/>
      <c r="AC13" s="430"/>
      <c r="AD13" s="430"/>
      <c r="AE13" s="156" t="s">
        <v>32</v>
      </c>
      <c r="AF13" s="430"/>
      <c r="AG13" s="430"/>
      <c r="AH13" s="431"/>
      <c r="AI13" s="292" t="str">
        <f>G26</f>
        <v>カティオーラ大在</v>
      </c>
      <c r="AJ13" s="293"/>
      <c r="AK13" s="293"/>
      <c r="AL13" s="143" t="s">
        <v>32</v>
      </c>
      <c r="AM13" s="293" t="str">
        <f>P27</f>
        <v>ブルーウイング</v>
      </c>
      <c r="AN13" s="293"/>
      <c r="AO13" s="310"/>
      <c r="AP13" s="429"/>
      <c r="AQ13" s="430"/>
      <c r="AR13" s="430"/>
      <c r="AS13" s="156" t="s">
        <v>32</v>
      </c>
      <c r="AT13" s="430"/>
      <c r="AU13" s="430"/>
      <c r="AV13" s="474"/>
    </row>
    <row r="14" spans="2:48" ht="20.100000000000001" customHeight="1">
      <c r="B14" s="213">
        <f ca="1">'日程（B）前期'!A13</f>
        <v>42141</v>
      </c>
      <c r="C14" s="439"/>
      <c r="D14" s="439"/>
      <c r="E14" s="304" t="s">
        <v>13</v>
      </c>
      <c r="F14" s="305"/>
      <c r="G14" s="294"/>
      <c r="H14" s="295"/>
      <c r="I14" s="295"/>
      <c r="J14" s="144" t="s">
        <v>33</v>
      </c>
      <c r="K14" s="295"/>
      <c r="L14" s="295"/>
      <c r="M14" s="296"/>
      <c r="N14" s="425"/>
      <c r="O14" s="423"/>
      <c r="P14" s="423"/>
      <c r="Q14" s="157" t="s">
        <v>33</v>
      </c>
      <c r="R14" s="423"/>
      <c r="S14" s="423"/>
      <c r="T14" s="424"/>
      <c r="U14" s="294"/>
      <c r="V14" s="295"/>
      <c r="W14" s="295"/>
      <c r="X14" s="144" t="s">
        <v>33</v>
      </c>
      <c r="Y14" s="295"/>
      <c r="Z14" s="295"/>
      <c r="AA14" s="296"/>
      <c r="AB14" s="425"/>
      <c r="AC14" s="423"/>
      <c r="AD14" s="423"/>
      <c r="AE14" s="157" t="s">
        <v>33</v>
      </c>
      <c r="AF14" s="423"/>
      <c r="AG14" s="423"/>
      <c r="AH14" s="424"/>
      <c r="AI14" s="294"/>
      <c r="AJ14" s="295"/>
      <c r="AK14" s="295"/>
      <c r="AL14" s="144" t="s">
        <v>33</v>
      </c>
      <c r="AM14" s="295"/>
      <c r="AN14" s="295"/>
      <c r="AO14" s="296"/>
      <c r="AP14" s="425"/>
      <c r="AQ14" s="423"/>
      <c r="AR14" s="423"/>
      <c r="AS14" s="157" t="s">
        <v>33</v>
      </c>
      <c r="AT14" s="423"/>
      <c r="AU14" s="423"/>
      <c r="AV14" s="476"/>
    </row>
    <row r="15" spans="2:48" s="14" customFormat="1" ht="20.100000000000001" customHeight="1">
      <c r="B15" s="207" t="str">
        <f ca="1">'日程（B）前期'!A14</f>
        <v>(日)</v>
      </c>
      <c r="C15" s="446" t="str">
        <f ca="1">'日程（B）前期'!B14</f>
        <v>会場:B3-2
(担当:○○)</v>
      </c>
      <c r="D15" s="446"/>
      <c r="E15" s="443" t="s">
        <v>12</v>
      </c>
      <c r="F15" s="444"/>
      <c r="G15" s="307" t="str">
        <f>J26</f>
        <v>MSS</v>
      </c>
      <c r="H15" s="302"/>
      <c r="I15" s="302"/>
      <c r="J15" s="145" t="s">
        <v>32</v>
      </c>
      <c r="K15" s="302" t="str">
        <f>M27</f>
        <v>ヴィンクラッソ</v>
      </c>
      <c r="L15" s="302"/>
      <c r="M15" s="303"/>
      <c r="N15" s="307" t="str">
        <f>J27</f>
        <v>カティオーラ高城</v>
      </c>
      <c r="O15" s="302"/>
      <c r="P15" s="302"/>
      <c r="Q15" s="145" t="s">
        <v>32</v>
      </c>
      <c r="R15" s="302" t="str">
        <f>M26</f>
        <v>稙田</v>
      </c>
      <c r="S15" s="302"/>
      <c r="T15" s="303"/>
      <c r="U15" s="307" t="str">
        <f>G27</f>
        <v>敷戸</v>
      </c>
      <c r="V15" s="302"/>
      <c r="W15" s="302"/>
      <c r="X15" s="145" t="s">
        <v>32</v>
      </c>
      <c r="Y15" s="302" t="str">
        <f>J26</f>
        <v>MSS</v>
      </c>
      <c r="Z15" s="302"/>
      <c r="AA15" s="303"/>
      <c r="AB15" s="307" t="str">
        <f>P26</f>
        <v>レガッテ</v>
      </c>
      <c r="AC15" s="302"/>
      <c r="AD15" s="302"/>
      <c r="AE15" s="145" t="s">
        <v>32</v>
      </c>
      <c r="AF15" s="302" t="str">
        <f>J27</f>
        <v>カティオーラ高城</v>
      </c>
      <c r="AG15" s="302"/>
      <c r="AH15" s="303"/>
      <c r="AI15" s="307" t="str">
        <f>M27</f>
        <v>ヴィンクラッソ</v>
      </c>
      <c r="AJ15" s="302"/>
      <c r="AK15" s="302"/>
      <c r="AL15" s="145" t="s">
        <v>32</v>
      </c>
      <c r="AM15" s="302" t="str">
        <f>G27</f>
        <v>敷戸</v>
      </c>
      <c r="AN15" s="302"/>
      <c r="AO15" s="303"/>
      <c r="AP15" s="307" t="str">
        <f>M26</f>
        <v>稙田</v>
      </c>
      <c r="AQ15" s="302"/>
      <c r="AR15" s="302"/>
      <c r="AS15" s="145" t="s">
        <v>32</v>
      </c>
      <c r="AT15" s="302" t="str">
        <f>P26</f>
        <v>レガッテ</v>
      </c>
      <c r="AU15" s="302"/>
      <c r="AV15" s="308"/>
    </row>
    <row r="16" spans="2:48" s="14" customFormat="1" ht="20.100000000000001" customHeight="1" thickBot="1">
      <c r="B16" s="208"/>
      <c r="C16" s="447"/>
      <c r="D16" s="447"/>
      <c r="E16" s="441" t="s">
        <v>13</v>
      </c>
      <c r="F16" s="442"/>
      <c r="G16" s="299"/>
      <c r="H16" s="297"/>
      <c r="I16" s="297"/>
      <c r="J16" s="146" t="s">
        <v>33</v>
      </c>
      <c r="K16" s="297"/>
      <c r="L16" s="297"/>
      <c r="M16" s="298"/>
      <c r="N16" s="299"/>
      <c r="O16" s="297"/>
      <c r="P16" s="297"/>
      <c r="Q16" s="146" t="s">
        <v>33</v>
      </c>
      <c r="R16" s="297"/>
      <c r="S16" s="297"/>
      <c r="T16" s="298"/>
      <c r="U16" s="299"/>
      <c r="V16" s="297"/>
      <c r="W16" s="297"/>
      <c r="X16" s="146" t="s">
        <v>33</v>
      </c>
      <c r="Y16" s="297"/>
      <c r="Z16" s="297"/>
      <c r="AA16" s="298"/>
      <c r="AB16" s="299"/>
      <c r="AC16" s="297"/>
      <c r="AD16" s="297"/>
      <c r="AE16" s="146" t="s">
        <v>33</v>
      </c>
      <c r="AF16" s="297"/>
      <c r="AG16" s="297"/>
      <c r="AH16" s="298"/>
      <c r="AI16" s="299"/>
      <c r="AJ16" s="297"/>
      <c r="AK16" s="297"/>
      <c r="AL16" s="146" t="s">
        <v>33</v>
      </c>
      <c r="AM16" s="297"/>
      <c r="AN16" s="297"/>
      <c r="AO16" s="298"/>
      <c r="AP16" s="299"/>
      <c r="AQ16" s="297"/>
      <c r="AR16" s="297"/>
      <c r="AS16" s="146" t="s">
        <v>33</v>
      </c>
      <c r="AT16" s="297"/>
      <c r="AU16" s="297"/>
      <c r="AV16" s="314"/>
    </row>
    <row r="17" spans="2:48" s="14" customFormat="1" ht="20.100000000000001" customHeight="1">
      <c r="B17" s="206" t="str">
        <f ca="1">'日程（B）前期'!A16</f>
        <v>第4節</v>
      </c>
      <c r="C17" s="448" t="str">
        <f ca="1">'日程（B）前期'!B16</f>
        <v>会場:B4-1
(担当:○○)</v>
      </c>
      <c r="D17" s="448"/>
      <c r="E17" s="449" t="s">
        <v>12</v>
      </c>
      <c r="F17" s="450"/>
      <c r="G17" s="292" t="str">
        <f>G26</f>
        <v>カティオーラ大在</v>
      </c>
      <c r="H17" s="293"/>
      <c r="I17" s="293"/>
      <c r="J17" s="143" t="s">
        <v>32</v>
      </c>
      <c r="K17" s="293" t="str">
        <f>M27</f>
        <v>ヴィンクラッソ</v>
      </c>
      <c r="L17" s="293"/>
      <c r="M17" s="310"/>
      <c r="N17" s="292" t="str">
        <f>P27</f>
        <v>ブルーウイング</v>
      </c>
      <c r="O17" s="293"/>
      <c r="P17" s="293"/>
      <c r="Q17" s="143" t="s">
        <v>32</v>
      </c>
      <c r="R17" s="293" t="str">
        <f>P26</f>
        <v>レガッテ</v>
      </c>
      <c r="S17" s="293"/>
      <c r="T17" s="310"/>
      <c r="U17" s="292" t="str">
        <f>M27</f>
        <v>ヴィンクラッソ</v>
      </c>
      <c r="V17" s="293"/>
      <c r="W17" s="293"/>
      <c r="X17" s="143" t="s">
        <v>32</v>
      </c>
      <c r="Y17" s="293" t="str">
        <f>J27</f>
        <v>カティオーラ高城</v>
      </c>
      <c r="Z17" s="293"/>
      <c r="AA17" s="310"/>
      <c r="AB17" s="292" t="str">
        <f>J26</f>
        <v>MSS</v>
      </c>
      <c r="AC17" s="293"/>
      <c r="AD17" s="293"/>
      <c r="AE17" s="143" t="s">
        <v>32</v>
      </c>
      <c r="AF17" s="293" t="str">
        <f>P27</f>
        <v>ブルーウイング</v>
      </c>
      <c r="AG17" s="293"/>
      <c r="AH17" s="310"/>
      <c r="AI17" s="292" t="str">
        <f>J27</f>
        <v>カティオーラ高城</v>
      </c>
      <c r="AJ17" s="293"/>
      <c r="AK17" s="293"/>
      <c r="AL17" s="143" t="s">
        <v>32</v>
      </c>
      <c r="AM17" s="293" t="str">
        <f>G26</f>
        <v>カティオーラ大在</v>
      </c>
      <c r="AN17" s="293"/>
      <c r="AO17" s="310"/>
      <c r="AP17" s="292" t="str">
        <f>P26</f>
        <v>レガッテ</v>
      </c>
      <c r="AQ17" s="293"/>
      <c r="AR17" s="293"/>
      <c r="AS17" s="143" t="s">
        <v>32</v>
      </c>
      <c r="AT17" s="293" t="str">
        <f>J26</f>
        <v>MSS</v>
      </c>
      <c r="AU17" s="293"/>
      <c r="AV17" s="309"/>
    </row>
    <row r="18" spans="2:48" s="14" customFormat="1" ht="20.100000000000001" customHeight="1">
      <c r="B18" s="213">
        <f ca="1">'日程（B）前期'!A17</f>
        <v>42162</v>
      </c>
      <c r="C18" s="446"/>
      <c r="D18" s="446"/>
      <c r="E18" s="451" t="s">
        <v>13</v>
      </c>
      <c r="F18" s="452"/>
      <c r="G18" s="294"/>
      <c r="H18" s="295"/>
      <c r="I18" s="295"/>
      <c r="J18" s="144" t="s">
        <v>33</v>
      </c>
      <c r="K18" s="295"/>
      <c r="L18" s="295"/>
      <c r="M18" s="296"/>
      <c r="N18" s="294"/>
      <c r="O18" s="295"/>
      <c r="P18" s="295"/>
      <c r="Q18" s="144" t="s">
        <v>33</v>
      </c>
      <c r="R18" s="295"/>
      <c r="S18" s="295"/>
      <c r="T18" s="296"/>
      <c r="U18" s="294"/>
      <c r="V18" s="295"/>
      <c r="W18" s="295"/>
      <c r="X18" s="144" t="s">
        <v>33</v>
      </c>
      <c r="Y18" s="295"/>
      <c r="Z18" s="295"/>
      <c r="AA18" s="296"/>
      <c r="AB18" s="294"/>
      <c r="AC18" s="295"/>
      <c r="AD18" s="295"/>
      <c r="AE18" s="144" t="s">
        <v>33</v>
      </c>
      <c r="AF18" s="295"/>
      <c r="AG18" s="295"/>
      <c r="AH18" s="296"/>
      <c r="AI18" s="294"/>
      <c r="AJ18" s="295"/>
      <c r="AK18" s="295"/>
      <c r="AL18" s="144" t="s">
        <v>33</v>
      </c>
      <c r="AM18" s="295"/>
      <c r="AN18" s="295"/>
      <c r="AO18" s="296"/>
      <c r="AP18" s="294"/>
      <c r="AQ18" s="295"/>
      <c r="AR18" s="295"/>
      <c r="AS18" s="144" t="s">
        <v>33</v>
      </c>
      <c r="AT18" s="295"/>
      <c r="AU18" s="295"/>
      <c r="AV18" s="306"/>
    </row>
    <row r="19" spans="2:48" ht="20.100000000000001" customHeight="1">
      <c r="B19" s="207" t="str">
        <f ca="1">'日程（B）前期'!A18</f>
        <v>(日)</v>
      </c>
      <c r="C19" s="439" t="str">
        <f ca="1">'日程（B）前期'!B18</f>
        <v>会場:B4-2
(担当:○○)</v>
      </c>
      <c r="D19" s="439"/>
      <c r="E19" s="312" t="s">
        <v>12</v>
      </c>
      <c r="F19" s="313"/>
      <c r="G19" s="307" t="str">
        <f>G27</f>
        <v>敷戸</v>
      </c>
      <c r="H19" s="302"/>
      <c r="I19" s="302"/>
      <c r="J19" s="145" t="s">
        <v>32</v>
      </c>
      <c r="K19" s="302" t="str">
        <f>M26</f>
        <v>稙田</v>
      </c>
      <c r="L19" s="302"/>
      <c r="M19" s="303"/>
      <c r="N19" s="343"/>
      <c r="O19" s="340"/>
      <c r="P19" s="340"/>
      <c r="Q19" s="154" t="s">
        <v>32</v>
      </c>
      <c r="R19" s="340"/>
      <c r="S19" s="340"/>
      <c r="T19" s="426"/>
      <c r="U19" s="307" t="str">
        <f>M26</f>
        <v>稙田</v>
      </c>
      <c r="V19" s="302"/>
      <c r="W19" s="302"/>
      <c r="X19" s="145" t="s">
        <v>32</v>
      </c>
      <c r="Y19" s="302" t="str">
        <f>S26</f>
        <v>由布川</v>
      </c>
      <c r="Z19" s="302"/>
      <c r="AA19" s="303"/>
      <c r="AB19" s="343"/>
      <c r="AC19" s="340"/>
      <c r="AD19" s="340"/>
      <c r="AE19" s="154" t="s">
        <v>32</v>
      </c>
      <c r="AF19" s="340"/>
      <c r="AG19" s="340"/>
      <c r="AH19" s="426"/>
      <c r="AI19" s="307" t="str">
        <f>S26</f>
        <v>由布川</v>
      </c>
      <c r="AJ19" s="302"/>
      <c r="AK19" s="302"/>
      <c r="AL19" s="145" t="s">
        <v>32</v>
      </c>
      <c r="AM19" s="302" t="str">
        <f>G27</f>
        <v>敷戸</v>
      </c>
      <c r="AN19" s="302"/>
      <c r="AO19" s="303"/>
      <c r="AP19" s="343"/>
      <c r="AQ19" s="340"/>
      <c r="AR19" s="340"/>
      <c r="AS19" s="154" t="s">
        <v>32</v>
      </c>
      <c r="AT19" s="340"/>
      <c r="AU19" s="340"/>
      <c r="AV19" s="341"/>
    </row>
    <row r="20" spans="2:48" ht="20.100000000000001" customHeight="1" thickBot="1">
      <c r="B20" s="208"/>
      <c r="C20" s="440"/>
      <c r="D20" s="440"/>
      <c r="E20" s="300" t="s">
        <v>13</v>
      </c>
      <c r="F20" s="301"/>
      <c r="G20" s="299"/>
      <c r="H20" s="297"/>
      <c r="I20" s="297"/>
      <c r="J20" s="146" t="s">
        <v>33</v>
      </c>
      <c r="K20" s="297"/>
      <c r="L20" s="297"/>
      <c r="M20" s="298"/>
      <c r="N20" s="346"/>
      <c r="O20" s="344"/>
      <c r="P20" s="344"/>
      <c r="Q20" s="155" t="s">
        <v>33</v>
      </c>
      <c r="R20" s="344"/>
      <c r="S20" s="344"/>
      <c r="T20" s="453"/>
      <c r="U20" s="299"/>
      <c r="V20" s="297"/>
      <c r="W20" s="297"/>
      <c r="X20" s="146" t="s">
        <v>33</v>
      </c>
      <c r="Y20" s="297"/>
      <c r="Z20" s="297"/>
      <c r="AA20" s="298"/>
      <c r="AB20" s="346"/>
      <c r="AC20" s="344"/>
      <c r="AD20" s="344"/>
      <c r="AE20" s="155" t="s">
        <v>33</v>
      </c>
      <c r="AF20" s="344"/>
      <c r="AG20" s="344"/>
      <c r="AH20" s="453"/>
      <c r="AI20" s="299"/>
      <c r="AJ20" s="297"/>
      <c r="AK20" s="297"/>
      <c r="AL20" s="146" t="s">
        <v>33</v>
      </c>
      <c r="AM20" s="297"/>
      <c r="AN20" s="297"/>
      <c r="AO20" s="298"/>
      <c r="AP20" s="346"/>
      <c r="AQ20" s="344"/>
      <c r="AR20" s="344"/>
      <c r="AS20" s="155" t="s">
        <v>33</v>
      </c>
      <c r="AT20" s="344"/>
      <c r="AU20" s="344"/>
      <c r="AV20" s="345"/>
    </row>
    <row r="21" spans="2:48" ht="20.100000000000001" customHeight="1">
      <c r="B21" s="209"/>
      <c r="C21" s="454"/>
      <c r="D21" s="454"/>
      <c r="E21" s="456" t="s">
        <v>12</v>
      </c>
      <c r="F21" s="457"/>
      <c r="G21" s="429"/>
      <c r="H21" s="430"/>
      <c r="I21" s="430"/>
      <c r="J21" s="156" t="s">
        <v>32</v>
      </c>
      <c r="K21" s="430"/>
      <c r="L21" s="430"/>
      <c r="M21" s="431"/>
      <c r="N21" s="429"/>
      <c r="O21" s="430"/>
      <c r="P21" s="430"/>
      <c r="Q21" s="156" t="s">
        <v>32</v>
      </c>
      <c r="R21" s="430"/>
      <c r="S21" s="430"/>
      <c r="T21" s="431"/>
      <c r="U21" s="429"/>
      <c r="V21" s="430"/>
      <c r="W21" s="430"/>
      <c r="X21" s="156" t="s">
        <v>32</v>
      </c>
      <c r="Y21" s="430"/>
      <c r="Z21" s="430"/>
      <c r="AA21" s="431"/>
      <c r="AB21" s="429"/>
      <c r="AC21" s="430"/>
      <c r="AD21" s="430"/>
      <c r="AE21" s="156" t="s">
        <v>32</v>
      </c>
      <c r="AF21" s="430"/>
      <c r="AG21" s="430"/>
      <c r="AH21" s="431"/>
      <c r="AI21" s="429"/>
      <c r="AJ21" s="430"/>
      <c r="AK21" s="430"/>
      <c r="AL21" s="156" t="s">
        <v>32</v>
      </c>
      <c r="AM21" s="430"/>
      <c r="AN21" s="430"/>
      <c r="AO21" s="431"/>
      <c r="AP21" s="429"/>
      <c r="AQ21" s="430"/>
      <c r="AR21" s="430"/>
      <c r="AS21" s="156" t="s">
        <v>32</v>
      </c>
      <c r="AT21" s="430"/>
      <c r="AU21" s="430"/>
      <c r="AV21" s="474"/>
    </row>
    <row r="22" spans="2:48" ht="20.100000000000001" customHeight="1">
      <c r="B22" s="210"/>
      <c r="C22" s="455"/>
      <c r="D22" s="455"/>
      <c r="E22" s="458" t="s">
        <v>13</v>
      </c>
      <c r="F22" s="459"/>
      <c r="G22" s="425"/>
      <c r="H22" s="423"/>
      <c r="I22" s="423"/>
      <c r="J22" s="157" t="s">
        <v>33</v>
      </c>
      <c r="K22" s="423"/>
      <c r="L22" s="423"/>
      <c r="M22" s="424"/>
      <c r="N22" s="425"/>
      <c r="O22" s="423"/>
      <c r="P22" s="423"/>
      <c r="Q22" s="157" t="s">
        <v>33</v>
      </c>
      <c r="R22" s="423"/>
      <c r="S22" s="423"/>
      <c r="T22" s="424"/>
      <c r="U22" s="425"/>
      <c r="V22" s="423"/>
      <c r="W22" s="423"/>
      <c r="X22" s="157" t="s">
        <v>33</v>
      </c>
      <c r="Y22" s="423"/>
      <c r="Z22" s="423"/>
      <c r="AA22" s="424"/>
      <c r="AB22" s="425"/>
      <c r="AC22" s="423"/>
      <c r="AD22" s="423"/>
      <c r="AE22" s="157" t="s">
        <v>33</v>
      </c>
      <c r="AF22" s="423"/>
      <c r="AG22" s="423"/>
      <c r="AH22" s="424"/>
      <c r="AI22" s="425"/>
      <c r="AJ22" s="423"/>
      <c r="AK22" s="423"/>
      <c r="AL22" s="157" t="s">
        <v>33</v>
      </c>
      <c r="AM22" s="423"/>
      <c r="AN22" s="423"/>
      <c r="AO22" s="424"/>
      <c r="AP22" s="425"/>
      <c r="AQ22" s="423"/>
      <c r="AR22" s="423"/>
      <c r="AS22" s="157" t="s">
        <v>33</v>
      </c>
      <c r="AT22" s="423"/>
      <c r="AU22" s="423"/>
      <c r="AV22" s="476"/>
    </row>
    <row r="23" spans="2:48" ht="20.100000000000001" customHeight="1">
      <c r="B23" s="210"/>
      <c r="C23" s="455"/>
      <c r="D23" s="455"/>
      <c r="E23" s="461" t="s">
        <v>12</v>
      </c>
      <c r="F23" s="462"/>
      <c r="G23" s="343"/>
      <c r="H23" s="340"/>
      <c r="I23" s="340"/>
      <c r="J23" s="154" t="s">
        <v>32</v>
      </c>
      <c r="K23" s="340"/>
      <c r="L23" s="340"/>
      <c r="M23" s="426"/>
      <c r="N23" s="343"/>
      <c r="O23" s="340"/>
      <c r="P23" s="340"/>
      <c r="Q23" s="154" t="s">
        <v>32</v>
      </c>
      <c r="R23" s="340"/>
      <c r="S23" s="340"/>
      <c r="T23" s="426"/>
      <c r="U23" s="343"/>
      <c r="V23" s="340"/>
      <c r="W23" s="340"/>
      <c r="X23" s="154" t="s">
        <v>32</v>
      </c>
      <c r="Y23" s="340"/>
      <c r="Z23" s="340"/>
      <c r="AA23" s="426"/>
      <c r="AB23" s="343"/>
      <c r="AC23" s="340"/>
      <c r="AD23" s="340"/>
      <c r="AE23" s="154" t="s">
        <v>32</v>
      </c>
      <c r="AF23" s="340"/>
      <c r="AG23" s="340"/>
      <c r="AH23" s="426"/>
      <c r="AI23" s="343"/>
      <c r="AJ23" s="340"/>
      <c r="AK23" s="340"/>
      <c r="AL23" s="154" t="s">
        <v>32</v>
      </c>
      <c r="AM23" s="340"/>
      <c r="AN23" s="340"/>
      <c r="AO23" s="426"/>
      <c r="AP23" s="343"/>
      <c r="AQ23" s="340"/>
      <c r="AR23" s="340"/>
      <c r="AS23" s="154" t="s">
        <v>32</v>
      </c>
      <c r="AT23" s="340"/>
      <c r="AU23" s="340"/>
      <c r="AV23" s="341"/>
    </row>
    <row r="24" spans="2:48" ht="20.100000000000001" customHeight="1" thickBot="1">
      <c r="B24" s="211"/>
      <c r="C24" s="460"/>
      <c r="D24" s="460"/>
      <c r="E24" s="463" t="s">
        <v>13</v>
      </c>
      <c r="F24" s="464"/>
      <c r="G24" s="346"/>
      <c r="H24" s="344"/>
      <c r="I24" s="344"/>
      <c r="J24" s="155" t="s">
        <v>33</v>
      </c>
      <c r="K24" s="344"/>
      <c r="L24" s="344"/>
      <c r="M24" s="453"/>
      <c r="N24" s="346"/>
      <c r="O24" s="344"/>
      <c r="P24" s="344"/>
      <c r="Q24" s="155" t="s">
        <v>33</v>
      </c>
      <c r="R24" s="344"/>
      <c r="S24" s="344"/>
      <c r="T24" s="453"/>
      <c r="U24" s="346"/>
      <c r="V24" s="344"/>
      <c r="W24" s="344"/>
      <c r="X24" s="155" t="s">
        <v>33</v>
      </c>
      <c r="Y24" s="344"/>
      <c r="Z24" s="344"/>
      <c r="AA24" s="453"/>
      <c r="AB24" s="346"/>
      <c r="AC24" s="344"/>
      <c r="AD24" s="344"/>
      <c r="AE24" s="155"/>
      <c r="AF24" s="344"/>
      <c r="AG24" s="344"/>
      <c r="AH24" s="453"/>
      <c r="AI24" s="346"/>
      <c r="AJ24" s="344"/>
      <c r="AK24" s="344"/>
      <c r="AL24" s="155" t="s">
        <v>33</v>
      </c>
      <c r="AM24" s="344"/>
      <c r="AN24" s="344"/>
      <c r="AO24" s="453"/>
      <c r="AP24" s="346"/>
      <c r="AQ24" s="344"/>
      <c r="AR24" s="344"/>
      <c r="AS24" s="155" t="s">
        <v>33</v>
      </c>
      <c r="AT24" s="344"/>
      <c r="AU24" s="344"/>
      <c r="AV24" s="345"/>
    </row>
    <row r="26" spans="2:48">
      <c r="F26" s="13" t="s">
        <v>34</v>
      </c>
      <c r="G26" s="465" t="str">
        <f ca="1">'日程（B）前期'!E25</f>
        <v>カティオーラ大在</v>
      </c>
      <c r="H26" s="465"/>
      <c r="I26" s="13" t="s">
        <v>35</v>
      </c>
      <c r="J26" s="465" t="str">
        <f ca="1">'日程（B）前期'!H25</f>
        <v>MSS</v>
      </c>
      <c r="K26" s="465"/>
      <c r="L26" s="13" t="s">
        <v>36</v>
      </c>
      <c r="M26" s="465" t="str">
        <f ca="1">'日程（B）前期'!K25</f>
        <v>稙田</v>
      </c>
      <c r="N26" s="465"/>
      <c r="O26" s="13" t="s">
        <v>37</v>
      </c>
      <c r="P26" s="465" t="str">
        <f ca="1">'日程（B）前期'!N25</f>
        <v>レガッテ</v>
      </c>
      <c r="Q26" s="465"/>
      <c r="R26" s="13" t="s">
        <v>38</v>
      </c>
      <c r="S26" s="465" t="str">
        <f ca="1">'日程（B）前期'!Q25</f>
        <v>由布川</v>
      </c>
      <c r="T26" s="465"/>
    </row>
    <row r="27" spans="2:48">
      <c r="F27" s="13" t="s">
        <v>39</v>
      </c>
      <c r="G27" s="465" t="str">
        <f ca="1">'日程（B）前期'!E26</f>
        <v>敷戸</v>
      </c>
      <c r="H27" s="465"/>
      <c r="I27" s="13" t="s">
        <v>40</v>
      </c>
      <c r="J27" s="465" t="str">
        <f ca="1">'日程（B）前期'!H26</f>
        <v>カティオーラ高城</v>
      </c>
      <c r="K27" s="465"/>
      <c r="L27" s="13" t="s">
        <v>41</v>
      </c>
      <c r="M27" s="465" t="str">
        <f ca="1">'日程（B）前期'!K26</f>
        <v>ヴィンクラッソ</v>
      </c>
      <c r="N27" s="465"/>
      <c r="O27" s="13" t="s">
        <v>42</v>
      </c>
      <c r="P27" s="465" t="str">
        <f ca="1">'日程（B）前期'!N26</f>
        <v>ブルーウイング</v>
      </c>
      <c r="Q27" s="465"/>
      <c r="R27" s="13"/>
      <c r="S27" s="52"/>
      <c r="T27" s="52"/>
    </row>
    <row r="29" spans="2:48">
      <c r="AD29" s="14"/>
      <c r="AE29" s="14"/>
      <c r="AF29" s="14"/>
      <c r="AG29" s="14"/>
      <c r="AH29" s="14"/>
      <c r="AI29" s="14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8" ht="30" customHeight="1">
      <c r="B30" s="88" t="s">
        <v>104</v>
      </c>
      <c r="C30" s="14"/>
      <c r="D30" s="14"/>
      <c r="E30" s="16" t="s">
        <v>0</v>
      </c>
      <c r="G30" s="17" t="s">
        <v>1</v>
      </c>
      <c r="H30" s="115" t="s">
        <v>100</v>
      </c>
      <c r="I30" s="18">
        <v>3</v>
      </c>
      <c r="K30" s="17" t="s">
        <v>2</v>
      </c>
      <c r="L30" s="115" t="s">
        <v>101</v>
      </c>
      <c r="M30" s="18">
        <v>0</v>
      </c>
      <c r="O30" s="49" t="s">
        <v>3</v>
      </c>
      <c r="P30" s="115" t="s">
        <v>102</v>
      </c>
      <c r="Q30" s="18">
        <v>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15"/>
      <c r="AK30" s="15"/>
      <c r="AL30" s="15"/>
      <c r="AM30" s="15"/>
      <c r="AN30" s="15"/>
      <c r="AO30" s="15"/>
      <c r="AP30" s="15"/>
      <c r="AQ30" s="15"/>
      <c r="AR30" s="14"/>
    </row>
    <row r="31" spans="2:48" ht="9.75" customHeight="1" thickBo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2:48" ht="60" customHeight="1" thickBot="1">
      <c r="B32" s="19"/>
      <c r="C32" s="20"/>
      <c r="D32" s="355" t="str">
        <f>B33</f>
        <v>カティオーラ大在</v>
      </c>
      <c r="E32" s="349"/>
      <c r="F32" s="349"/>
      <c r="G32" s="349" t="str">
        <f>B35</f>
        <v>MSS</v>
      </c>
      <c r="H32" s="349"/>
      <c r="I32" s="349"/>
      <c r="J32" s="349" t="str">
        <f>B37</f>
        <v>稙田</v>
      </c>
      <c r="K32" s="349"/>
      <c r="L32" s="349"/>
      <c r="M32" s="349" t="str">
        <f>B39</f>
        <v>レガッテ</v>
      </c>
      <c r="N32" s="349"/>
      <c r="O32" s="349"/>
      <c r="P32" s="349" t="str">
        <f>B41</f>
        <v>由布川</v>
      </c>
      <c r="Q32" s="349"/>
      <c r="R32" s="349"/>
      <c r="S32" s="349" t="str">
        <f>B43</f>
        <v>敷戸</v>
      </c>
      <c r="T32" s="349"/>
      <c r="U32" s="349"/>
      <c r="V32" s="349" t="str">
        <f>B45</f>
        <v>カティオーラ高城</v>
      </c>
      <c r="W32" s="349"/>
      <c r="X32" s="349"/>
      <c r="Y32" s="349" t="str">
        <f>B47</f>
        <v>ヴィンクラッソ</v>
      </c>
      <c r="Z32" s="349"/>
      <c r="AA32" s="349"/>
      <c r="AB32" s="349" t="str">
        <f>B49</f>
        <v>ブルーウイング</v>
      </c>
      <c r="AC32" s="349"/>
      <c r="AD32" s="350"/>
      <c r="AE32" s="53" t="s">
        <v>1</v>
      </c>
      <c r="AF32" s="21" t="s">
        <v>4</v>
      </c>
      <c r="AG32" s="21" t="s">
        <v>3</v>
      </c>
      <c r="AH32" s="21" t="s">
        <v>5</v>
      </c>
      <c r="AI32" s="21" t="s">
        <v>6</v>
      </c>
      <c r="AJ32" s="21" t="s">
        <v>7</v>
      </c>
      <c r="AK32" s="385" t="s">
        <v>52</v>
      </c>
      <c r="AL32" s="386"/>
      <c r="AM32" s="21" t="s">
        <v>53</v>
      </c>
      <c r="AN32" s="385" t="s">
        <v>54</v>
      </c>
      <c r="AO32" s="386"/>
      <c r="AP32" s="481" t="s">
        <v>55</v>
      </c>
      <c r="AQ32" s="481"/>
      <c r="AR32" s="483" t="s">
        <v>199</v>
      </c>
      <c r="AS32" s="484"/>
    </row>
    <row r="33" spans="2:45" ht="20.100000000000001" customHeight="1">
      <c r="B33" s="353" t="str">
        <f>G26</f>
        <v>カティオーラ大在</v>
      </c>
      <c r="C33" s="54" t="s">
        <v>8</v>
      </c>
      <c r="D33" s="118"/>
      <c r="E33" s="119"/>
      <c r="F33" s="120"/>
      <c r="G33" s="121"/>
      <c r="H33" s="24" t="str">
        <f>IF(G34="","",IF(G34=I34,"△",IF(G34&gt;I34,"○",IF(G34&lt;I34,"●",IF))))</f>
        <v/>
      </c>
      <c r="I33" s="122"/>
      <c r="J33" s="121"/>
      <c r="K33" s="24" t="str">
        <f>IF(J34="","",IF(J34=L34,"△",IF(J34&gt;L34,"○",IF(J34&lt;L34,"●",IF))))</f>
        <v/>
      </c>
      <c r="L33" s="122"/>
      <c r="M33" s="121"/>
      <c r="N33" s="24" t="str">
        <f>IF(M34="","",IF(M34=O34,"△",IF(M34&gt;O34,"○",IF(M34&lt;O34,"●",IF))))</f>
        <v/>
      </c>
      <c r="O33" s="122"/>
      <c r="P33" s="121"/>
      <c r="Q33" s="24" t="str">
        <f>IF(P34="","",IF(P34=R34,"△",IF(P34&gt;R34,"○",IF(P34&lt;R34,"●",IF))))</f>
        <v/>
      </c>
      <c r="R33" s="122"/>
      <c r="S33" s="121"/>
      <c r="T33" s="24" t="str">
        <f>IF(S34="","",IF(S34=U34,"△",IF(S34&gt;U34,"○",IF(S34&lt;U34,"●",IF))))</f>
        <v/>
      </c>
      <c r="U33" s="122"/>
      <c r="V33" s="121"/>
      <c r="W33" s="24" t="str">
        <f>IF(V34="","",IF(V34=X34,"△",IF(V34&gt;X34,"○",IF(V34&lt;X34,"●",IF))))</f>
        <v/>
      </c>
      <c r="X33" s="122"/>
      <c r="Y33" s="121"/>
      <c r="Z33" s="24" t="str">
        <f>IF(Y34="","",IF(Y34=AA34,"△",IF(Y34&gt;AA34,"○",IF(Y34&lt;AA34,"●",IF))))</f>
        <v/>
      </c>
      <c r="AA33" s="122"/>
      <c r="AB33" s="121"/>
      <c r="AC33" s="24" t="str">
        <f>IF(AB34="","",IF(AB34=AD34,"△",IF(AB34&gt;AD34,"○",IF(AB34&lt;AD34,"●",IF))))</f>
        <v/>
      </c>
      <c r="AD33" s="123"/>
      <c r="AE33" s="468">
        <f>COUNTIF(D33:AD33,"○")</f>
        <v>0</v>
      </c>
      <c r="AF33" s="469">
        <f>COUNTIF(D33:AD33,"●")</f>
        <v>0</v>
      </c>
      <c r="AG33" s="469">
        <f>COUNTIF(D33:AD33,"△")</f>
        <v>0</v>
      </c>
      <c r="AH33" s="469">
        <f>SUM(D34,G34,J34,M34,P34,S34,V34,Y34,AB34)</f>
        <v>0</v>
      </c>
      <c r="AI33" s="469">
        <f>SUM(F34,I34,L34,O34,R34,U34,X34,AA34,AD34)</f>
        <v>0</v>
      </c>
      <c r="AJ33" s="470">
        <f>(AE33*3)+(AG33*1)</f>
        <v>0</v>
      </c>
      <c r="AK33" s="427">
        <f>RANK(AJ33,$AJ$33:AJ$50)</f>
        <v>1</v>
      </c>
      <c r="AL33" s="428" t="s">
        <v>56</v>
      </c>
      <c r="AM33" s="469">
        <f>AH33-AI33</f>
        <v>0</v>
      </c>
      <c r="AN33" s="480">
        <f>RANK(AM33,$AM$33:AM$50)</f>
        <v>1</v>
      </c>
      <c r="AO33" s="482" t="s">
        <v>56</v>
      </c>
      <c r="AP33" s="477"/>
      <c r="AQ33" s="477"/>
      <c r="AR33" s="469">
        <f>AJ33/9</f>
        <v>0</v>
      </c>
      <c r="AS33" s="478"/>
    </row>
    <row r="34" spans="2:45" ht="20.100000000000001" customHeight="1">
      <c r="B34" s="354"/>
      <c r="C34" s="55" t="s">
        <v>9</v>
      </c>
      <c r="D34" s="124"/>
      <c r="E34" s="26"/>
      <c r="F34" s="125"/>
      <c r="G34" s="36" t="str">
        <f>IF(G6="","",G6)</f>
        <v/>
      </c>
      <c r="H34" s="28" t="s">
        <v>57</v>
      </c>
      <c r="I34" s="35" t="str">
        <f>IF(K6="","",K6)</f>
        <v/>
      </c>
      <c r="J34" s="36" t="str">
        <f>IF(Y6="","",Y6)</f>
        <v/>
      </c>
      <c r="K34" s="28" t="s">
        <v>57</v>
      </c>
      <c r="L34" s="35" t="str">
        <f>IF(U6="","",U6)</f>
        <v/>
      </c>
      <c r="M34" s="36" t="str">
        <f>IF(G10="","",G10)</f>
        <v/>
      </c>
      <c r="N34" s="28" t="s">
        <v>57</v>
      </c>
      <c r="O34" s="35" t="str">
        <f>IF(K10="","",K10)</f>
        <v/>
      </c>
      <c r="P34" s="36" t="str">
        <f>IF(Y14="","",Y14)</f>
        <v/>
      </c>
      <c r="Q34" s="28" t="s">
        <v>57</v>
      </c>
      <c r="R34" s="35" t="str">
        <f>IF(U14="","",U14)</f>
        <v/>
      </c>
      <c r="S34" s="36" t="str">
        <f>IF(Y10="","",Y10)</f>
        <v/>
      </c>
      <c r="T34" s="28" t="s">
        <v>57</v>
      </c>
      <c r="U34" s="35" t="str">
        <f>IF(U10="","",U10)</f>
        <v/>
      </c>
      <c r="V34" s="36" t="str">
        <f>IF(AM18="","",AM18)</f>
        <v/>
      </c>
      <c r="W34" s="28" t="s">
        <v>57</v>
      </c>
      <c r="X34" s="35" t="str">
        <f>IF(AI18="","",AI18)</f>
        <v/>
      </c>
      <c r="Y34" s="36" t="str">
        <f>IF(G18="","",G18)</f>
        <v/>
      </c>
      <c r="Z34" s="28" t="s">
        <v>57</v>
      </c>
      <c r="AA34" s="35" t="str">
        <f>IF(K18="","",K18)</f>
        <v/>
      </c>
      <c r="AB34" s="36" t="str">
        <f>IF(AI14="","",AI14)</f>
        <v/>
      </c>
      <c r="AC34" s="28" t="s">
        <v>57</v>
      </c>
      <c r="AD34" s="58" t="str">
        <f>IF(AM14="","",AM14)</f>
        <v/>
      </c>
      <c r="AE34" s="466"/>
      <c r="AF34" s="352"/>
      <c r="AG34" s="352"/>
      <c r="AH34" s="352"/>
      <c r="AI34" s="352"/>
      <c r="AJ34" s="467"/>
      <c r="AK34" s="414"/>
      <c r="AL34" s="416"/>
      <c r="AM34" s="352"/>
      <c r="AN34" s="418"/>
      <c r="AO34" s="384"/>
      <c r="AP34" s="412"/>
      <c r="AQ34" s="412"/>
      <c r="AR34" s="352"/>
      <c r="AS34" s="479"/>
    </row>
    <row r="35" spans="2:45" ht="20.100000000000001" customHeight="1">
      <c r="B35" s="361" t="str">
        <f>J26</f>
        <v>MSS</v>
      </c>
      <c r="C35" s="56" t="s">
        <v>8</v>
      </c>
      <c r="D35" s="95"/>
      <c r="E35" s="24" t="str">
        <f>IF(D36="","",IF(D36=F36,"△",IF(D36&gt;F36,"○",IF(D36&lt;F36,"●",IF))))</f>
        <v/>
      </c>
      <c r="F35" s="30"/>
      <c r="G35" s="126"/>
      <c r="H35" s="31"/>
      <c r="I35" s="32"/>
      <c r="J35" s="24"/>
      <c r="K35" s="24" t="str">
        <f>IF(J36="","",IF(J36=L36,"△",IF(J36&gt;L36,"○",IF(J36&lt;L36,"●",IF))))</f>
        <v/>
      </c>
      <c r="L35" s="30"/>
      <c r="M35" s="24"/>
      <c r="N35" s="24" t="str">
        <f>IF(M36="","",IF(M36=O36,"△",IF(M36&gt;O36,"○",IF(M36&lt;O36,"●",IF))))</f>
        <v/>
      </c>
      <c r="O35" s="30"/>
      <c r="P35" s="24"/>
      <c r="Q35" s="24" t="str">
        <f>IF(P36="","",IF(P36=R36,"△",IF(P36&gt;R36,"○",IF(P36&lt;R36,"●",IF))))</f>
        <v/>
      </c>
      <c r="R35" s="30"/>
      <c r="S35" s="24"/>
      <c r="T35" s="24" t="str">
        <f>IF(S36="","",IF(S36=U36,"△",IF(S36&gt;U36,"○",IF(S36&lt;U36,"●",IF))))</f>
        <v/>
      </c>
      <c r="U35" s="30"/>
      <c r="V35" s="24"/>
      <c r="W35" s="24" t="str">
        <f>IF(V36="","",IF(V36=X36,"△",IF(V36&gt;X36,"○",IF(V36&lt;X36,"●",IF))))</f>
        <v/>
      </c>
      <c r="X35" s="30"/>
      <c r="Y35" s="24"/>
      <c r="Z35" s="24" t="str">
        <f>IF(Y36="","",IF(Y36=AA36,"△",IF(Y36&gt;AA36,"○",IF(Y36&lt;AA36,"●",IF))))</f>
        <v/>
      </c>
      <c r="AA35" s="30"/>
      <c r="AB35" s="24"/>
      <c r="AC35" s="24" t="str">
        <f>IF(AB36="","",IF(AB36=AD36,"△",IF(AB36&gt;AD36,"○",IF(AB36&lt;AD36,"●",IF))))</f>
        <v/>
      </c>
      <c r="AD35" s="47"/>
      <c r="AE35" s="381">
        <f>COUNTIF(D35:AD35,"○")</f>
        <v>0</v>
      </c>
      <c r="AF35" s="356">
        <f>COUNTIF(D35:AD35,"●")</f>
        <v>0</v>
      </c>
      <c r="AG35" s="356">
        <f>COUNTIF(D35:AD35,"△")</f>
        <v>0</v>
      </c>
      <c r="AH35" s="356">
        <f>SUM(D36,G36,J36,M36,P36,S36,V36,Y36,AB36)</f>
        <v>0</v>
      </c>
      <c r="AI35" s="356">
        <f>SUM(F36,I36,L36,O36,R36,U36,X36,AA36,AD36)</f>
        <v>0</v>
      </c>
      <c r="AJ35" s="420">
        <f>(AE35*3)+(AG35*1)</f>
        <v>0</v>
      </c>
      <c r="AK35" s="413">
        <f>RANK(AJ35,$AJ$33:AJ$50)</f>
        <v>1</v>
      </c>
      <c r="AL35" s="415" t="s">
        <v>58</v>
      </c>
      <c r="AM35" s="356">
        <f>AH35-AI35</f>
        <v>0</v>
      </c>
      <c r="AN35" s="417">
        <f>RANK(AM35,$AM$33:AM$50)</f>
        <v>1</v>
      </c>
      <c r="AO35" s="383" t="s">
        <v>56</v>
      </c>
      <c r="AP35" s="412"/>
      <c r="AQ35" s="412"/>
      <c r="AR35" s="410">
        <f>AJ35/9</f>
        <v>0</v>
      </c>
      <c r="AS35" s="411"/>
    </row>
    <row r="36" spans="2:45" ht="20.100000000000001" customHeight="1">
      <c r="B36" s="354"/>
      <c r="C36" s="55" t="s">
        <v>9</v>
      </c>
      <c r="D36" s="98" t="str">
        <f>I34</f>
        <v/>
      </c>
      <c r="E36" s="28" t="s">
        <v>57</v>
      </c>
      <c r="F36" s="35" t="str">
        <f>G34</f>
        <v/>
      </c>
      <c r="G36" s="33"/>
      <c r="H36" s="26"/>
      <c r="I36" s="125"/>
      <c r="J36" s="36" t="str">
        <f>IF(AI6="","",AI6)</f>
        <v/>
      </c>
      <c r="K36" s="28" t="s">
        <v>57</v>
      </c>
      <c r="L36" s="35" t="str">
        <f>IF(AM6="","",AM6)</f>
        <v/>
      </c>
      <c r="M36" s="36" t="str">
        <f>IF(AT18="","",AT18)</f>
        <v/>
      </c>
      <c r="N36" s="28" t="s">
        <v>57</v>
      </c>
      <c r="O36" s="35" t="str">
        <f>IF(AP18="","",AP18)</f>
        <v/>
      </c>
      <c r="P36" s="36" t="str">
        <f>IF(N12="","",N12)</f>
        <v/>
      </c>
      <c r="Q36" s="28" t="s">
        <v>57</v>
      </c>
      <c r="R36" s="35" t="str">
        <f>IF(R12="","",R12)</f>
        <v/>
      </c>
      <c r="S36" s="36" t="str">
        <f>IF(Y16="","",Y16)</f>
        <v/>
      </c>
      <c r="T36" s="28" t="s">
        <v>57</v>
      </c>
      <c r="U36" s="35" t="str">
        <f>IF(U16="","",U16)</f>
        <v/>
      </c>
      <c r="V36" s="36" t="str">
        <f>IF(AF12="","",AF12)</f>
        <v/>
      </c>
      <c r="W36" s="28" t="s">
        <v>57</v>
      </c>
      <c r="X36" s="35" t="str">
        <f>IF(AB12="","",AB12)</f>
        <v/>
      </c>
      <c r="Y36" s="36" t="str">
        <f>IF(G16="","",G16)</f>
        <v/>
      </c>
      <c r="Z36" s="28" t="s">
        <v>57</v>
      </c>
      <c r="AA36" s="35" t="str">
        <f>IF(K16="","",K16)</f>
        <v/>
      </c>
      <c r="AB36" s="36" t="str">
        <f>IF(AB18="","",AB18)</f>
        <v/>
      </c>
      <c r="AC36" s="28" t="s">
        <v>57</v>
      </c>
      <c r="AD36" s="58" t="str">
        <f>IF(AF18="","",AF18)</f>
        <v/>
      </c>
      <c r="AE36" s="466"/>
      <c r="AF36" s="352"/>
      <c r="AG36" s="352"/>
      <c r="AH36" s="352"/>
      <c r="AI36" s="352"/>
      <c r="AJ36" s="467"/>
      <c r="AK36" s="414"/>
      <c r="AL36" s="416"/>
      <c r="AM36" s="352"/>
      <c r="AN36" s="418"/>
      <c r="AO36" s="384"/>
      <c r="AP36" s="412"/>
      <c r="AQ36" s="412"/>
      <c r="AR36" s="410"/>
      <c r="AS36" s="411"/>
    </row>
    <row r="37" spans="2:45" ht="20.100000000000001" customHeight="1">
      <c r="B37" s="361" t="str">
        <f>M26</f>
        <v>稙田</v>
      </c>
      <c r="C37" s="56" t="s">
        <v>8</v>
      </c>
      <c r="D37" s="95"/>
      <c r="E37" s="24" t="str">
        <f>IF(D38="","",IF(D38=F38,"△",IF(D38&gt;F38,"○",IF(D38&lt;F38,"●",IF))))</f>
        <v/>
      </c>
      <c r="F37" s="30"/>
      <c r="G37" s="24"/>
      <c r="H37" s="24" t="str">
        <f>IF(G38="","",IF(G38=I38,"△",IF(G38&gt;I38,"○",IF(G38&lt;I38,"●",IF))))</f>
        <v/>
      </c>
      <c r="I37" s="30"/>
      <c r="J37" s="126"/>
      <c r="K37" s="31"/>
      <c r="L37" s="32"/>
      <c r="M37" s="24"/>
      <c r="N37" s="24" t="str">
        <f>IF(M38="","",IF(M38=O38,"△",IF(M38&gt;O38,"○",IF(M38&lt;O38,"●",IF))))</f>
        <v/>
      </c>
      <c r="O37" s="30"/>
      <c r="P37" s="24"/>
      <c r="Q37" s="24" t="str">
        <f>IF(P38="","",IF(P38=R38,"△",IF(P38&gt;R38,"○",IF(P38&lt;R38,"●",IF))))</f>
        <v/>
      </c>
      <c r="R37" s="30"/>
      <c r="S37" s="24"/>
      <c r="T37" s="24" t="str">
        <f>IF(S38="","",IF(S38=U38,"△",IF(S38&gt;U38,"○",IF(S38&lt;U38,"●",IF))))</f>
        <v/>
      </c>
      <c r="U37" s="30"/>
      <c r="V37" s="24"/>
      <c r="W37" s="24" t="str">
        <f>IF(V38="","",IF(V38=X38,"△",IF(V38&gt;X38,"○",IF(V38&lt;X38,"●",IF))))</f>
        <v/>
      </c>
      <c r="X37" s="30"/>
      <c r="Y37" s="24"/>
      <c r="Z37" s="24" t="str">
        <f>IF(Y38="","",IF(Y38=AA38,"△",IF(Y38&gt;AA38,"○",IF(Y38&lt;AA38,"●",IF))))</f>
        <v/>
      </c>
      <c r="AA37" s="30"/>
      <c r="AB37" s="24"/>
      <c r="AC37" s="24" t="str">
        <f>IF(AB38="","",IF(AB38=AD38,"△",IF(AB38&gt;AD38,"○",IF(AB38&lt;AD38,"●",IF))))</f>
        <v/>
      </c>
      <c r="AD37" s="47"/>
      <c r="AE37" s="381">
        <f>COUNTIF(D37:AD37,"○")</f>
        <v>0</v>
      </c>
      <c r="AF37" s="356">
        <f>COUNTIF(D37:AD37,"●")</f>
        <v>0</v>
      </c>
      <c r="AG37" s="356">
        <f>COUNTIF(D37:AD37,"△")</f>
        <v>0</v>
      </c>
      <c r="AH37" s="356">
        <f>SUM(D38,G38,J38,M38,P38,S38,V38,Y38,AB38)</f>
        <v>0</v>
      </c>
      <c r="AI37" s="356">
        <f>SUM(F38,I38,L38,O38,R38,U38,X38,AA38,AD38)</f>
        <v>0</v>
      </c>
      <c r="AJ37" s="420">
        <f>(AE37*3)+(AG37*1)</f>
        <v>0</v>
      </c>
      <c r="AK37" s="413">
        <f>RANK(AJ37,$AJ$33:AJ$50)</f>
        <v>1</v>
      </c>
      <c r="AL37" s="415" t="s">
        <v>58</v>
      </c>
      <c r="AM37" s="356">
        <f>AH37-AI37</f>
        <v>0</v>
      </c>
      <c r="AN37" s="417">
        <f>RANK(AM37,$AM$33:AM$50)</f>
        <v>1</v>
      </c>
      <c r="AO37" s="383" t="s">
        <v>56</v>
      </c>
      <c r="AP37" s="412"/>
      <c r="AQ37" s="412"/>
      <c r="AR37" s="410">
        <f>AJ37/9</f>
        <v>0</v>
      </c>
      <c r="AS37" s="411"/>
    </row>
    <row r="38" spans="2:45" ht="20.100000000000001" customHeight="1">
      <c r="B38" s="354"/>
      <c r="C38" s="55" t="s">
        <v>9</v>
      </c>
      <c r="D38" s="98" t="str">
        <f>L34</f>
        <v/>
      </c>
      <c r="E38" s="28" t="s">
        <v>57</v>
      </c>
      <c r="F38" s="35" t="str">
        <f>J34</f>
        <v/>
      </c>
      <c r="G38" s="36" t="str">
        <f>L36</f>
        <v/>
      </c>
      <c r="H38" s="28" t="s">
        <v>57</v>
      </c>
      <c r="I38" s="35" t="str">
        <f>J36</f>
        <v/>
      </c>
      <c r="J38" s="33"/>
      <c r="K38" s="26"/>
      <c r="L38" s="125"/>
      <c r="M38" s="36" t="str">
        <f>IF(AP16="","",AP16)</f>
        <v/>
      </c>
      <c r="N38" s="28" t="s">
        <v>57</v>
      </c>
      <c r="O38" s="35" t="str">
        <f>IF(AT16="","",AT16)</f>
        <v/>
      </c>
      <c r="P38" s="36" t="str">
        <f>IF(U20="","",U20)</f>
        <v/>
      </c>
      <c r="Q38" s="28" t="s">
        <v>57</v>
      </c>
      <c r="R38" s="35" t="str">
        <f>IF(Y20="","",Y20)</f>
        <v/>
      </c>
      <c r="S38" s="36" t="str">
        <f>IF(K20="","",K20)</f>
        <v/>
      </c>
      <c r="T38" s="28" t="s">
        <v>57</v>
      </c>
      <c r="U38" s="35" t="str">
        <f>IF(G20="","",G20)</f>
        <v/>
      </c>
      <c r="V38" s="36" t="str">
        <f>IF(R16="","",R16)</f>
        <v/>
      </c>
      <c r="W38" s="28" t="s">
        <v>57</v>
      </c>
      <c r="X38" s="35" t="str">
        <f>IF(N16="","",N16)</f>
        <v/>
      </c>
      <c r="Y38" s="36" t="str">
        <f>IF(G12="","",G12)</f>
        <v/>
      </c>
      <c r="Z38" s="28" t="s">
        <v>57</v>
      </c>
      <c r="AA38" s="35" t="str">
        <f>IF(K12="","",K12)</f>
        <v/>
      </c>
      <c r="AB38" s="36" t="str">
        <f>IF(Y12="","",Y12)</f>
        <v/>
      </c>
      <c r="AC38" s="28" t="s">
        <v>57</v>
      </c>
      <c r="AD38" s="58" t="str">
        <f>IF(U12="","",U12)</f>
        <v/>
      </c>
      <c r="AE38" s="466"/>
      <c r="AF38" s="352"/>
      <c r="AG38" s="352"/>
      <c r="AH38" s="352"/>
      <c r="AI38" s="352"/>
      <c r="AJ38" s="467"/>
      <c r="AK38" s="414"/>
      <c r="AL38" s="416"/>
      <c r="AM38" s="352"/>
      <c r="AN38" s="418"/>
      <c r="AO38" s="384"/>
      <c r="AP38" s="412"/>
      <c r="AQ38" s="412"/>
      <c r="AR38" s="410"/>
      <c r="AS38" s="411"/>
    </row>
    <row r="39" spans="2:45" ht="20.100000000000001" customHeight="1">
      <c r="B39" s="361" t="str">
        <f>P26</f>
        <v>レガッテ</v>
      </c>
      <c r="C39" s="56" t="s">
        <v>8</v>
      </c>
      <c r="D39" s="95"/>
      <c r="E39" s="24" t="str">
        <f>IF(D40="","",IF(D40=F40,"△",IF(D40&gt;F40,"○",IF(D40&lt;F40,"●",IF))))</f>
        <v/>
      </c>
      <c r="F39" s="30"/>
      <c r="G39" s="24"/>
      <c r="H39" s="24" t="str">
        <f>IF(G40="","",IF(G40=I40,"△",IF(G40&gt;I40,"○",IF(G40&lt;I40,"●",IF))))</f>
        <v/>
      </c>
      <c r="I39" s="30"/>
      <c r="J39" s="24"/>
      <c r="K39" s="24" t="str">
        <f>IF(J40="","",IF(J40=L40,"△",IF(J40&gt;L40,"○",IF(J40&lt;L40,"●",IF))))</f>
        <v/>
      </c>
      <c r="L39" s="30"/>
      <c r="M39" s="126"/>
      <c r="N39" s="31"/>
      <c r="O39" s="32"/>
      <c r="P39" s="24"/>
      <c r="Q39" s="24" t="str">
        <f>IF(P40="","",IF(P40=R40,"△",IF(P40&gt;R40,"○",IF(P40&lt;R40,"●",IF))))</f>
        <v/>
      </c>
      <c r="R39" s="30"/>
      <c r="S39" s="24"/>
      <c r="T39" s="24" t="str">
        <f>IF(S40="","",IF(S40=U40,"△",IF(S40&gt;U40,"○",IF(S40&lt;U40,"●",IF))))</f>
        <v/>
      </c>
      <c r="U39" s="30"/>
      <c r="V39" s="24"/>
      <c r="W39" s="24" t="str">
        <f>IF(V40="","",IF(V40=X40,"△",IF(V40&gt;X40,"○",IF(V40&lt;X40,"●",IF))))</f>
        <v/>
      </c>
      <c r="X39" s="30"/>
      <c r="Y39" s="24"/>
      <c r="Z39" s="24" t="str">
        <f>IF(Y40="","",IF(Y40=AA40,"△",IF(Y40&gt;AA40,"○",IF(Y40&lt;AA40,"●",IF))))</f>
        <v/>
      </c>
      <c r="AA39" s="30"/>
      <c r="AB39" s="24"/>
      <c r="AC39" s="24" t="str">
        <f>IF(AB40="","",IF(AB40=AD40,"△",IF(AB40&gt;AD40,"○",IF(AB40&lt;AD40,"●",IF))))</f>
        <v/>
      </c>
      <c r="AD39" s="47"/>
      <c r="AE39" s="381">
        <f>COUNTIF(D39:AD39,"○")</f>
        <v>0</v>
      </c>
      <c r="AF39" s="356">
        <f>COUNTIF(D39:AD39,"●")</f>
        <v>0</v>
      </c>
      <c r="AG39" s="356">
        <f>COUNTIF(D39:AD39,"△")</f>
        <v>0</v>
      </c>
      <c r="AH39" s="356">
        <f>SUM(D40,G40,J40,M40,P40,S40,V40,Y40,AB40)</f>
        <v>0</v>
      </c>
      <c r="AI39" s="356">
        <f>SUM(F40,I40,L40,O40,R40,U40,X40,AA40,AD40)</f>
        <v>0</v>
      </c>
      <c r="AJ39" s="420">
        <f>(AE39*3)+(AG39*1)</f>
        <v>0</v>
      </c>
      <c r="AK39" s="413">
        <f>RANK(AJ39,$AJ$33:AJ$50)</f>
        <v>1</v>
      </c>
      <c r="AL39" s="383" t="s">
        <v>58</v>
      </c>
      <c r="AM39" s="356">
        <f>AH39-AI39</f>
        <v>0</v>
      </c>
      <c r="AN39" s="417">
        <f>RANK(AM39,$AM$33:AM$50)</f>
        <v>1</v>
      </c>
      <c r="AO39" s="383" t="s">
        <v>56</v>
      </c>
      <c r="AP39" s="412"/>
      <c r="AQ39" s="412"/>
      <c r="AR39" s="410">
        <f>AJ39/9</f>
        <v>0</v>
      </c>
      <c r="AS39" s="411"/>
    </row>
    <row r="40" spans="2:45" ht="20.100000000000001" customHeight="1">
      <c r="B40" s="354"/>
      <c r="C40" s="55" t="s">
        <v>9</v>
      </c>
      <c r="D40" s="98" t="str">
        <f>O34</f>
        <v/>
      </c>
      <c r="E40" s="28" t="s">
        <v>57</v>
      </c>
      <c r="F40" s="35" t="str">
        <f>M34</f>
        <v/>
      </c>
      <c r="G40" s="36" t="str">
        <f>O36</f>
        <v/>
      </c>
      <c r="H40" s="28" t="s">
        <v>57</v>
      </c>
      <c r="I40" s="35" t="str">
        <f>M36</f>
        <v/>
      </c>
      <c r="J40" s="36" t="str">
        <f>O38</f>
        <v/>
      </c>
      <c r="K40" s="28" t="s">
        <v>57</v>
      </c>
      <c r="L40" s="35" t="str">
        <f>M38</f>
        <v/>
      </c>
      <c r="M40" s="33"/>
      <c r="N40" s="26"/>
      <c r="O40" s="125"/>
      <c r="P40" s="36" t="str">
        <f>IF(G8="","",G8)</f>
        <v/>
      </c>
      <c r="Q40" s="28" t="s">
        <v>57</v>
      </c>
      <c r="R40" s="35" t="str">
        <f>IF(K8="","",K8)</f>
        <v/>
      </c>
      <c r="S40" s="36" t="str">
        <f>IF(AI10="","",AI10)</f>
        <v/>
      </c>
      <c r="T40" s="28" t="s">
        <v>57</v>
      </c>
      <c r="U40" s="35" t="str">
        <f>IF(AM10="","",AM10)</f>
        <v/>
      </c>
      <c r="V40" s="36" t="str">
        <f>IF(AB16="","",AB16)</f>
        <v/>
      </c>
      <c r="W40" s="28" t="s">
        <v>57</v>
      </c>
      <c r="X40" s="35" t="str">
        <f>IF(AF16="","",AF16)</f>
        <v/>
      </c>
      <c r="Y40" s="36" t="str">
        <f>IF(Y8="","",Y8)</f>
        <v/>
      </c>
      <c r="Z40" s="28" t="s">
        <v>57</v>
      </c>
      <c r="AA40" s="35" t="str">
        <f>IF(U8="","",U8)</f>
        <v/>
      </c>
      <c r="AB40" s="36" t="str">
        <f>IF(R18="","",R18)</f>
        <v/>
      </c>
      <c r="AC40" s="28" t="s">
        <v>57</v>
      </c>
      <c r="AD40" s="58" t="str">
        <f>IF(N18="","",N18)</f>
        <v/>
      </c>
      <c r="AE40" s="466"/>
      <c r="AF40" s="352"/>
      <c r="AG40" s="352"/>
      <c r="AH40" s="352"/>
      <c r="AI40" s="352"/>
      <c r="AJ40" s="467"/>
      <c r="AK40" s="414"/>
      <c r="AL40" s="384"/>
      <c r="AM40" s="352"/>
      <c r="AN40" s="418"/>
      <c r="AO40" s="384"/>
      <c r="AP40" s="412"/>
      <c r="AQ40" s="412"/>
      <c r="AR40" s="410"/>
      <c r="AS40" s="411"/>
    </row>
    <row r="41" spans="2:45" ht="20.100000000000001" customHeight="1">
      <c r="B41" s="361" t="str">
        <f>S26</f>
        <v>由布川</v>
      </c>
      <c r="C41" s="56" t="s">
        <v>8</v>
      </c>
      <c r="D41" s="95"/>
      <c r="E41" s="24" t="str">
        <f>IF(D42="","",IF(D42=F42,"△",IF(D42&gt;F42,"○",IF(D42&lt;F42,"●",IF))))</f>
        <v/>
      </c>
      <c r="F41" s="30"/>
      <c r="G41" s="24"/>
      <c r="H41" s="24" t="str">
        <f>IF(G42="","",IF(G42=I42,"△",IF(G42&gt;I42,"○",IF(G42&lt;I42,"●",IF))))</f>
        <v/>
      </c>
      <c r="I41" s="30"/>
      <c r="J41" s="24"/>
      <c r="K41" s="24" t="str">
        <f>IF(J42="","",IF(J42=L42,"△",IF(J42&gt;L42,"○",IF(J42&lt;L42,"●",IF))))</f>
        <v/>
      </c>
      <c r="L41" s="30"/>
      <c r="M41" s="24"/>
      <c r="N41" s="24" t="str">
        <f>IF(M42="","",IF(M42=O42,"△",IF(M42&gt;O42,"○",IF(M42&lt;O42,"●",IF))))</f>
        <v/>
      </c>
      <c r="O41" s="30"/>
      <c r="P41" s="126"/>
      <c r="Q41" s="31"/>
      <c r="R41" s="32"/>
      <c r="S41" s="24"/>
      <c r="T41" s="24" t="str">
        <f>IF(S42="","",IF(S42=U42,"△",IF(S42&gt;U42,"○",IF(S42&lt;U42,"●",IF))))</f>
        <v/>
      </c>
      <c r="U41" s="30"/>
      <c r="V41" s="24"/>
      <c r="W41" s="24" t="str">
        <f>IF(V42="","",IF(V42=X42,"△",IF(V42&gt;X42,"○",IF(V42&lt;X42,"●",IF))))</f>
        <v/>
      </c>
      <c r="X41" s="30"/>
      <c r="Y41" s="24"/>
      <c r="Z41" s="24" t="str">
        <f>IF(Y42="","",IF(Y42=AA42,"△",IF(Y42&gt;AA42,"○",IF(Y42&lt;AA42,"●",IF))))</f>
        <v/>
      </c>
      <c r="AA41" s="30"/>
      <c r="AB41" s="24"/>
      <c r="AC41" s="24" t="str">
        <f>IF(AB42="","",IF(AB42=AD42,"△",IF(AB42&gt;AD42,"○",IF(AB42&lt;AD42,"●",IF))))</f>
        <v/>
      </c>
      <c r="AD41" s="47"/>
      <c r="AE41" s="381">
        <f>COUNTIF(D41:AD41,"○")</f>
        <v>0</v>
      </c>
      <c r="AF41" s="356">
        <f>COUNTIF(D41:AD41,"●")</f>
        <v>0</v>
      </c>
      <c r="AG41" s="356">
        <f>COUNTIF(D41:AD41,"△")</f>
        <v>0</v>
      </c>
      <c r="AH41" s="356">
        <f>SUM(D42,G42,J42,M42,P42,S42,V42,Y42,AB42)</f>
        <v>0</v>
      </c>
      <c r="AI41" s="356">
        <f>SUM(F42,I42,L42,O42,R42,U42,X42,AA42,AD42)</f>
        <v>0</v>
      </c>
      <c r="AJ41" s="420">
        <f>(AE41*3)+(AG41*1)</f>
        <v>0</v>
      </c>
      <c r="AK41" s="413">
        <f>RANK(AJ41,$AJ$33:AJ$50)</f>
        <v>1</v>
      </c>
      <c r="AL41" s="415" t="s">
        <v>58</v>
      </c>
      <c r="AM41" s="356">
        <f>AH41-AI41</f>
        <v>0</v>
      </c>
      <c r="AN41" s="417">
        <f>RANK(AM41,$AM$33:AM$50)</f>
        <v>1</v>
      </c>
      <c r="AO41" s="383" t="s">
        <v>56</v>
      </c>
      <c r="AP41" s="412"/>
      <c r="AQ41" s="412"/>
      <c r="AR41" s="410">
        <f>AJ41/9</f>
        <v>0</v>
      </c>
      <c r="AS41" s="411"/>
    </row>
    <row r="42" spans="2:45" ht="20.100000000000001" customHeight="1">
      <c r="B42" s="354"/>
      <c r="C42" s="55" t="s">
        <v>9</v>
      </c>
      <c r="D42" s="98" t="str">
        <f>R34</f>
        <v/>
      </c>
      <c r="E42" s="28" t="s">
        <v>57</v>
      </c>
      <c r="F42" s="35" t="str">
        <f>P34</f>
        <v/>
      </c>
      <c r="G42" s="36" t="str">
        <f>R36</f>
        <v/>
      </c>
      <c r="H42" s="28" t="s">
        <v>57</v>
      </c>
      <c r="I42" s="35" t="str">
        <f>P36</f>
        <v/>
      </c>
      <c r="J42" s="36" t="str">
        <f>R38</f>
        <v/>
      </c>
      <c r="K42" s="28" t="s">
        <v>57</v>
      </c>
      <c r="L42" s="35" t="str">
        <f>P38</f>
        <v/>
      </c>
      <c r="M42" s="36" t="str">
        <f>R40</f>
        <v/>
      </c>
      <c r="N42" s="28" t="s">
        <v>57</v>
      </c>
      <c r="O42" s="35" t="str">
        <f>P40</f>
        <v/>
      </c>
      <c r="P42" s="33"/>
      <c r="Q42" s="26"/>
      <c r="R42" s="125"/>
      <c r="S42" s="36" t="str">
        <f>IF(AI20="","",AI20)</f>
        <v/>
      </c>
      <c r="T42" s="28" t="s">
        <v>57</v>
      </c>
      <c r="U42" s="35" t="str">
        <f>IF(AM20="","",AM20)</f>
        <v/>
      </c>
      <c r="V42" s="36" t="str">
        <f>IF(AP12="","",AP12)</f>
        <v/>
      </c>
      <c r="W42" s="28" t="s">
        <v>57</v>
      </c>
      <c r="X42" s="35" t="str">
        <f>IF(AT12="","",AT12)</f>
        <v/>
      </c>
      <c r="Y42" s="36" t="str">
        <f>IF(AI8="","",AI8)</f>
        <v/>
      </c>
      <c r="Z42" s="28" t="s">
        <v>57</v>
      </c>
      <c r="AA42" s="35" t="str">
        <f>IF(AM8="","",AM8)</f>
        <v/>
      </c>
      <c r="AB42" s="36" t="str">
        <f>IF(K14="","",K14)</f>
        <v/>
      </c>
      <c r="AC42" s="28" t="s">
        <v>57</v>
      </c>
      <c r="AD42" s="58" t="str">
        <f>IF(G14="","",G14)</f>
        <v/>
      </c>
      <c r="AE42" s="466"/>
      <c r="AF42" s="352"/>
      <c r="AG42" s="352"/>
      <c r="AH42" s="352"/>
      <c r="AI42" s="352"/>
      <c r="AJ42" s="467"/>
      <c r="AK42" s="414"/>
      <c r="AL42" s="416"/>
      <c r="AM42" s="352"/>
      <c r="AN42" s="418"/>
      <c r="AO42" s="384"/>
      <c r="AP42" s="412"/>
      <c r="AQ42" s="412"/>
      <c r="AR42" s="410"/>
      <c r="AS42" s="411"/>
    </row>
    <row r="43" spans="2:45" s="14" customFormat="1" ht="20.100000000000001" customHeight="1">
      <c r="B43" s="361" t="str">
        <f>G27</f>
        <v>敷戸</v>
      </c>
      <c r="C43" s="56" t="s">
        <v>8</v>
      </c>
      <c r="D43" s="95"/>
      <c r="E43" s="24" t="str">
        <f>IF(D44="","",IF(D44=F44,"△",IF(D44&gt;F44,"○",IF(D44&lt;F44,"●",IF))))</f>
        <v/>
      </c>
      <c r="F43" s="30"/>
      <c r="G43" s="24"/>
      <c r="H43" s="24" t="str">
        <f>IF(G44="","",IF(G44=I44,"△",IF(G44&gt;I44,"○",IF(G44&lt;I44,"●",IF))))</f>
        <v/>
      </c>
      <c r="I43" s="30"/>
      <c r="J43" s="24"/>
      <c r="K43" s="24" t="str">
        <f>IF(J44="","",IF(J44=L44,"△",IF(J44&gt;L44,"○",IF(J44&lt;L44,"●",IF))))</f>
        <v/>
      </c>
      <c r="L43" s="30"/>
      <c r="M43" s="24"/>
      <c r="N43" s="24" t="str">
        <f>IF(M44="","",IF(M44=O44,"△",IF(M44&gt;O44,"○",IF(M44&lt;O44,"●",IF))))</f>
        <v/>
      </c>
      <c r="O43" s="30"/>
      <c r="P43" s="24"/>
      <c r="Q43" s="24" t="str">
        <f>IF(P44="","",IF(P44=R44,"△",IF(P44&gt;R44,"○",IF(P44&lt;R44,"●",IF))))</f>
        <v/>
      </c>
      <c r="R43" s="30"/>
      <c r="S43" s="126"/>
      <c r="T43" s="31"/>
      <c r="U43" s="32"/>
      <c r="V43" s="24"/>
      <c r="W43" s="24" t="str">
        <f>IF(V44="","",IF(V44=X44,"△",IF(V44&gt;X44,"○",IF(V44&lt;X44,"●",IF))))</f>
        <v/>
      </c>
      <c r="X43" s="30"/>
      <c r="Y43" s="24"/>
      <c r="Z43" s="24" t="str">
        <f>IF(Y44="","",IF(Y44=AA44,"△",IF(Y44&gt;AA44,"○",IF(Y44&lt;AA44,"●",IF))))</f>
        <v/>
      </c>
      <c r="AA43" s="30"/>
      <c r="AB43" s="24"/>
      <c r="AC43" s="24" t="str">
        <f>IF(AB44="","",IF(AB44=AD44,"△",IF(AB44&gt;AD44,"○",IF(AB44&lt;AD44,"●",IF))))</f>
        <v/>
      </c>
      <c r="AD43" s="47"/>
      <c r="AE43" s="381">
        <f>COUNTIF(D43:AD43,"○")</f>
        <v>0</v>
      </c>
      <c r="AF43" s="356">
        <f>COUNTIF(D43:AD43,"●")</f>
        <v>0</v>
      </c>
      <c r="AG43" s="356">
        <f>COUNTIF(D43:AD43,"△")</f>
        <v>0</v>
      </c>
      <c r="AH43" s="356">
        <f>SUM(D44,G44,J44,M44,P44,S44,V44,Y44,AB44)</f>
        <v>0</v>
      </c>
      <c r="AI43" s="356">
        <f>SUM(F44,I44,L44,O44,R44,U44,X44,AA44,AD44)</f>
        <v>0</v>
      </c>
      <c r="AJ43" s="420">
        <f>(AE43*3)+(AG43*1)</f>
        <v>0</v>
      </c>
      <c r="AK43" s="413">
        <f>RANK(AJ43,$AJ$33:AJ$50)</f>
        <v>1</v>
      </c>
      <c r="AL43" s="415" t="s">
        <v>58</v>
      </c>
      <c r="AM43" s="356">
        <f>AH43-AI43</f>
        <v>0</v>
      </c>
      <c r="AN43" s="417">
        <f>RANK(AM43,$AM$33:AM$50)</f>
        <v>1</v>
      </c>
      <c r="AO43" s="383" t="s">
        <v>56</v>
      </c>
      <c r="AP43" s="412"/>
      <c r="AQ43" s="412"/>
      <c r="AR43" s="410">
        <f>AJ43/9</f>
        <v>0</v>
      </c>
      <c r="AS43" s="411"/>
    </row>
    <row r="44" spans="2:45" s="14" customFormat="1" ht="20.100000000000001" customHeight="1">
      <c r="B44" s="354"/>
      <c r="C44" s="55" t="s">
        <v>9</v>
      </c>
      <c r="D44" s="98" t="str">
        <f>U34</f>
        <v/>
      </c>
      <c r="E44" s="28" t="s">
        <v>57</v>
      </c>
      <c r="F44" s="35" t="str">
        <f>S34</f>
        <v/>
      </c>
      <c r="G44" s="36" t="str">
        <f>U36</f>
        <v/>
      </c>
      <c r="H44" s="28" t="s">
        <v>57</v>
      </c>
      <c r="I44" s="35" t="str">
        <f>S36</f>
        <v/>
      </c>
      <c r="J44" s="36" t="str">
        <f>U38</f>
        <v/>
      </c>
      <c r="K44" s="28" t="s">
        <v>57</v>
      </c>
      <c r="L44" s="35" t="str">
        <f>S38</f>
        <v/>
      </c>
      <c r="M44" s="36" t="str">
        <f>U40</f>
        <v/>
      </c>
      <c r="N44" s="28" t="s">
        <v>57</v>
      </c>
      <c r="O44" s="35" t="str">
        <f>S40</f>
        <v/>
      </c>
      <c r="P44" s="36" t="str">
        <f>U42</f>
        <v/>
      </c>
      <c r="Q44" s="28" t="s">
        <v>57</v>
      </c>
      <c r="R44" s="35" t="str">
        <f>S42</f>
        <v/>
      </c>
      <c r="S44" s="33"/>
      <c r="T44" s="26"/>
      <c r="U44" s="125"/>
      <c r="V44" s="36" t="str">
        <f>IF(N8="","",N8)</f>
        <v/>
      </c>
      <c r="W44" s="28" t="s">
        <v>57</v>
      </c>
      <c r="X44" s="35" t="str">
        <f>IF(R8="","",R8)</f>
        <v/>
      </c>
      <c r="Y44" s="36" t="str">
        <f>IF(AM16="","",AM16)</f>
        <v/>
      </c>
      <c r="Z44" s="28" t="s">
        <v>57</v>
      </c>
      <c r="AA44" s="35" t="str">
        <f>IF(AI16="","",AI16)</f>
        <v/>
      </c>
      <c r="AB44" s="36" t="str">
        <f>IF(AF8="","",AF8)</f>
        <v/>
      </c>
      <c r="AC44" s="28" t="s">
        <v>57</v>
      </c>
      <c r="AD44" s="58" t="str">
        <f>IF(AB8="","",AB8)</f>
        <v/>
      </c>
      <c r="AE44" s="466"/>
      <c r="AF44" s="352"/>
      <c r="AG44" s="352"/>
      <c r="AH44" s="352"/>
      <c r="AI44" s="352"/>
      <c r="AJ44" s="467"/>
      <c r="AK44" s="414"/>
      <c r="AL44" s="416"/>
      <c r="AM44" s="352"/>
      <c r="AN44" s="418"/>
      <c r="AO44" s="384"/>
      <c r="AP44" s="412"/>
      <c r="AQ44" s="412"/>
      <c r="AR44" s="410"/>
      <c r="AS44" s="411"/>
    </row>
    <row r="45" spans="2:45" ht="20.100000000000001" customHeight="1">
      <c r="B45" s="361" t="str">
        <f>J27</f>
        <v>カティオーラ高城</v>
      </c>
      <c r="C45" s="56" t="s">
        <v>8</v>
      </c>
      <c r="D45" s="95"/>
      <c r="E45" s="24" t="str">
        <f>IF(D46="","",IF(D46=F46,"△",IF(D46&gt;F46,"○",IF(D46&lt;F46,"●",IF))))</f>
        <v/>
      </c>
      <c r="F45" s="30"/>
      <c r="G45" s="24"/>
      <c r="H45" s="24" t="str">
        <f>IF(G46="","",IF(G46=I46,"△",IF(G46&gt;I46,"○",IF(G46&lt;I46,"●",IF))))</f>
        <v/>
      </c>
      <c r="I45" s="30"/>
      <c r="J45" s="24"/>
      <c r="K45" s="24" t="str">
        <f>IF(J46="","",IF(J46=L46,"△",IF(J46&gt;L46,"○",IF(J46&lt;L46,"●",IF))))</f>
        <v/>
      </c>
      <c r="L45" s="30"/>
      <c r="M45" s="24"/>
      <c r="N45" s="24" t="str">
        <f>IF(M46="","",IF(M46=O46,"△",IF(M46&gt;O46,"○",IF(M46&lt;O46,"●",IF))))</f>
        <v/>
      </c>
      <c r="O45" s="30"/>
      <c r="P45" s="24"/>
      <c r="Q45" s="24" t="str">
        <f>IF(P46="","",IF(P46=R46,"△",IF(P46&gt;R46,"○",IF(P46&lt;R46,"●",IF))))</f>
        <v/>
      </c>
      <c r="R45" s="30"/>
      <c r="S45" s="24"/>
      <c r="T45" s="24" t="str">
        <f>IF(S46="","",IF(S46=U46,"△",IF(S46&gt;U46,"○",IF(S46&lt;U46,"●",IF))))</f>
        <v/>
      </c>
      <c r="U45" s="30"/>
      <c r="V45" s="126"/>
      <c r="W45" s="31"/>
      <c r="X45" s="32"/>
      <c r="Y45" s="24"/>
      <c r="Z45" s="24" t="str">
        <f>IF(Y46="","",IF(Y46=AA46,"△",IF(Y46&gt;AA46,"○",IF(Y46&lt;AA46,"●",IF))))</f>
        <v/>
      </c>
      <c r="AA45" s="30"/>
      <c r="AB45" s="24"/>
      <c r="AC45" s="24" t="str">
        <f>IF(AB46="","",IF(AB46=AD46,"△",IF(AB46&gt;AD46,"○",IF(AB46&lt;AD46,"●",IF))))</f>
        <v/>
      </c>
      <c r="AD45" s="47"/>
      <c r="AE45" s="381">
        <f>COUNTIF(D45:AD45,"○")</f>
        <v>0</v>
      </c>
      <c r="AF45" s="356">
        <f>COUNTIF(D45:AD45,"●")</f>
        <v>0</v>
      </c>
      <c r="AG45" s="356">
        <f>COUNTIF(D45:AD45,"△")</f>
        <v>0</v>
      </c>
      <c r="AH45" s="356">
        <f>SUM(D46,G46,J46,M46,P46,S46,V46,Y46,AB46)</f>
        <v>0</v>
      </c>
      <c r="AI45" s="356">
        <f>SUM(F46,I46,L46,O46,R46,U46,X46,AA46,AD46)</f>
        <v>0</v>
      </c>
      <c r="AJ45" s="420">
        <f>(AE45*3)+(AG45*1)</f>
        <v>0</v>
      </c>
      <c r="AK45" s="413">
        <f>RANK(AJ45,$AJ$33:AJ$50)</f>
        <v>1</v>
      </c>
      <c r="AL45" s="415" t="s">
        <v>58</v>
      </c>
      <c r="AM45" s="356">
        <f>AH45-AI45</f>
        <v>0</v>
      </c>
      <c r="AN45" s="417">
        <f>RANK(AM45,$AM$33:AM$50)</f>
        <v>1</v>
      </c>
      <c r="AO45" s="383" t="s">
        <v>56</v>
      </c>
      <c r="AP45" s="412"/>
      <c r="AQ45" s="412"/>
      <c r="AR45" s="410">
        <f>AJ45/9</f>
        <v>0</v>
      </c>
      <c r="AS45" s="411"/>
    </row>
    <row r="46" spans="2:45" ht="20.100000000000001" customHeight="1">
      <c r="B46" s="354"/>
      <c r="C46" s="55" t="s">
        <v>9</v>
      </c>
      <c r="D46" s="98" t="str">
        <f>X34</f>
        <v/>
      </c>
      <c r="E46" s="28" t="s">
        <v>57</v>
      </c>
      <c r="F46" s="35" t="str">
        <f>V34</f>
        <v/>
      </c>
      <c r="G46" s="36" t="str">
        <f>X36</f>
        <v/>
      </c>
      <c r="H46" s="28" t="s">
        <v>57</v>
      </c>
      <c r="I46" s="35" t="str">
        <f>V36</f>
        <v/>
      </c>
      <c r="J46" s="36" t="str">
        <f>X38</f>
        <v/>
      </c>
      <c r="K46" s="28" t="s">
        <v>57</v>
      </c>
      <c r="L46" s="35" t="str">
        <f>V38</f>
        <v/>
      </c>
      <c r="M46" s="36" t="str">
        <f>X40</f>
        <v/>
      </c>
      <c r="N46" s="28" t="s">
        <v>57</v>
      </c>
      <c r="O46" s="35" t="str">
        <f>V40</f>
        <v/>
      </c>
      <c r="P46" s="36" t="str">
        <f>X42</f>
        <v/>
      </c>
      <c r="Q46" s="28" t="s">
        <v>57</v>
      </c>
      <c r="R46" s="35" t="str">
        <f>V42</f>
        <v/>
      </c>
      <c r="S46" s="36" t="str">
        <f>X44</f>
        <v/>
      </c>
      <c r="T46" s="28" t="s">
        <v>57</v>
      </c>
      <c r="U46" s="35" t="str">
        <f>V44</f>
        <v/>
      </c>
      <c r="V46" s="33"/>
      <c r="W46" s="26"/>
      <c r="X46" s="125"/>
      <c r="Y46" s="36" t="str">
        <f>IF(Y18="","",Y18)</f>
        <v/>
      </c>
      <c r="Z46" s="28" t="s">
        <v>57</v>
      </c>
      <c r="AA46" s="35" t="str">
        <f>IF(U18="","",U18)</f>
        <v/>
      </c>
      <c r="AB46" s="36" t="str">
        <f>IF(AP8="","",AP8)</f>
        <v/>
      </c>
      <c r="AC46" s="28" t="s">
        <v>57</v>
      </c>
      <c r="AD46" s="58" t="str">
        <f>IF(AT8="","",AT8)</f>
        <v/>
      </c>
      <c r="AE46" s="466"/>
      <c r="AF46" s="352"/>
      <c r="AG46" s="352"/>
      <c r="AH46" s="352"/>
      <c r="AI46" s="352"/>
      <c r="AJ46" s="467"/>
      <c r="AK46" s="414"/>
      <c r="AL46" s="416"/>
      <c r="AM46" s="352"/>
      <c r="AN46" s="418"/>
      <c r="AO46" s="384"/>
      <c r="AP46" s="412"/>
      <c r="AQ46" s="412"/>
      <c r="AR46" s="410"/>
      <c r="AS46" s="411"/>
    </row>
    <row r="47" spans="2:45" ht="20.100000000000001" customHeight="1">
      <c r="B47" s="368" t="str">
        <f>M27</f>
        <v>ヴィンクラッソ</v>
      </c>
      <c r="C47" s="56" t="s">
        <v>8</v>
      </c>
      <c r="D47" s="95"/>
      <c r="E47" s="24" t="str">
        <f>IF(D48="","",IF(D48=F48,"△",IF(D48&gt;F48,"○",IF(D48&lt;F48,"●",IF))))</f>
        <v/>
      </c>
      <c r="F47" s="30"/>
      <c r="G47" s="24"/>
      <c r="H47" s="24" t="str">
        <f>IF(G48="","",IF(G48=I48,"△",IF(G48&gt;I48,"○",IF(G48&lt;I48,"●",IF))))</f>
        <v/>
      </c>
      <c r="I47" s="30"/>
      <c r="J47" s="24"/>
      <c r="K47" s="24" t="str">
        <f>IF(J48="","",IF(J48=L48,"△",IF(J48&gt;L48,"○",IF(J48&lt;L48,"●",IF))))</f>
        <v/>
      </c>
      <c r="L47" s="30"/>
      <c r="M47" s="24"/>
      <c r="N47" s="24" t="str">
        <f>IF(M48="","",IF(M48=O48,"△",IF(M48&gt;O48,"○",IF(M48&lt;O48,"●",IF))))</f>
        <v/>
      </c>
      <c r="O47" s="30"/>
      <c r="P47" s="24"/>
      <c r="Q47" s="24" t="str">
        <f>IF(P48="","",IF(P48=R48,"△",IF(P48&gt;R48,"○",IF(P48&lt;R48,"●",IF))))</f>
        <v/>
      </c>
      <c r="R47" s="30"/>
      <c r="S47" s="24"/>
      <c r="T47" s="24" t="str">
        <f>IF(S48="","",IF(S48=U48,"△",IF(S48&gt;U48,"○",IF(S48&lt;U48,"●",IF))))</f>
        <v/>
      </c>
      <c r="U47" s="30"/>
      <c r="V47" s="24"/>
      <c r="W47" s="24" t="str">
        <f>IF(V48="","",IF(V48=X48,"△",IF(V48&gt;X48,"○",IF(V48&lt;X48,"●",IF))))</f>
        <v/>
      </c>
      <c r="X47" s="30"/>
      <c r="Y47" s="126"/>
      <c r="Z47" s="31"/>
      <c r="AA47" s="32"/>
      <c r="AB47" s="24"/>
      <c r="AC47" s="24" t="str">
        <f>IF(AB48="","",IF(AB48=AD48,"△",IF(AB48&gt;AD48,"○",IF(AB48&lt;AD48,"●",IF))))</f>
        <v/>
      </c>
      <c r="AD47" s="47"/>
      <c r="AE47" s="381">
        <f>COUNTIF(D47:AD47,"○")</f>
        <v>0</v>
      </c>
      <c r="AF47" s="356">
        <f>COUNTIF(D47:AD47,"●")</f>
        <v>0</v>
      </c>
      <c r="AG47" s="356">
        <f>COUNTIF(D47:AD47,"△")</f>
        <v>0</v>
      </c>
      <c r="AH47" s="356">
        <f>SUM(D48,G48,J48,M48,P48,S48,V48,Y48,AB48)</f>
        <v>0</v>
      </c>
      <c r="AI47" s="356">
        <f>SUM(F48,I48,L48,O48,R48,U48,X48,AA48,AD48)</f>
        <v>0</v>
      </c>
      <c r="AJ47" s="420">
        <f>(AE47*3)+(AG47*1)</f>
        <v>0</v>
      </c>
      <c r="AK47" s="413">
        <f>RANK(AJ47,$AJ$33:AJ$50)</f>
        <v>1</v>
      </c>
      <c r="AL47" s="415" t="s">
        <v>58</v>
      </c>
      <c r="AM47" s="356">
        <f>AH47-AI47</f>
        <v>0</v>
      </c>
      <c r="AN47" s="417">
        <f>RANK(AM47,$AM$33:AM$50)</f>
        <v>1</v>
      </c>
      <c r="AO47" s="383" t="s">
        <v>56</v>
      </c>
      <c r="AP47" s="412"/>
      <c r="AQ47" s="412"/>
      <c r="AR47" s="410">
        <f>AJ47/9</f>
        <v>0</v>
      </c>
      <c r="AS47" s="411"/>
    </row>
    <row r="48" spans="2:45" ht="20.100000000000001" customHeight="1">
      <c r="B48" s="369"/>
      <c r="C48" s="55" t="s">
        <v>9</v>
      </c>
      <c r="D48" s="98" t="str">
        <f>AA34</f>
        <v/>
      </c>
      <c r="E48" s="28" t="s">
        <v>57</v>
      </c>
      <c r="F48" s="35" t="str">
        <f>Y34</f>
        <v/>
      </c>
      <c r="G48" s="36" t="str">
        <f>AA36</f>
        <v/>
      </c>
      <c r="H48" s="28" t="s">
        <v>57</v>
      </c>
      <c r="I48" s="35" t="str">
        <f>Y36</f>
        <v/>
      </c>
      <c r="J48" s="36" t="str">
        <f>AA38</f>
        <v/>
      </c>
      <c r="K48" s="28" t="s">
        <v>57</v>
      </c>
      <c r="L48" s="35" t="str">
        <f>Y38</f>
        <v/>
      </c>
      <c r="M48" s="36" t="str">
        <f>AA40</f>
        <v/>
      </c>
      <c r="N48" s="28" t="s">
        <v>57</v>
      </c>
      <c r="O48" s="35" t="str">
        <f>Y40</f>
        <v/>
      </c>
      <c r="P48" s="36" t="str">
        <f>AA42</f>
        <v/>
      </c>
      <c r="Q48" s="28" t="s">
        <v>57</v>
      </c>
      <c r="R48" s="35" t="str">
        <f>Y42</f>
        <v/>
      </c>
      <c r="S48" s="36" t="str">
        <f>AA44</f>
        <v/>
      </c>
      <c r="T48" s="28" t="s">
        <v>57</v>
      </c>
      <c r="U48" s="35" t="str">
        <f>Y44</f>
        <v/>
      </c>
      <c r="V48" s="36" t="str">
        <f>AA46</f>
        <v/>
      </c>
      <c r="W48" s="28" t="s">
        <v>57</v>
      </c>
      <c r="X48" s="35" t="str">
        <f>Y46</f>
        <v/>
      </c>
      <c r="Y48" s="33"/>
      <c r="Z48" s="26"/>
      <c r="AA48" s="125"/>
      <c r="AB48" s="36" t="str">
        <f>IF(AI12="","",AI12)</f>
        <v/>
      </c>
      <c r="AC48" s="28" t="s">
        <v>57</v>
      </c>
      <c r="AD48" s="58" t="str">
        <f>IF(AM12="","",AM12)</f>
        <v/>
      </c>
      <c r="AE48" s="466"/>
      <c r="AF48" s="352"/>
      <c r="AG48" s="352"/>
      <c r="AH48" s="352"/>
      <c r="AI48" s="352"/>
      <c r="AJ48" s="467"/>
      <c r="AK48" s="414"/>
      <c r="AL48" s="416"/>
      <c r="AM48" s="352"/>
      <c r="AN48" s="418"/>
      <c r="AO48" s="384"/>
      <c r="AP48" s="412"/>
      <c r="AQ48" s="412"/>
      <c r="AR48" s="410"/>
      <c r="AS48" s="411"/>
    </row>
    <row r="49" spans="2:45" ht="20.100000000000001" customHeight="1">
      <c r="B49" s="368" t="str">
        <f>P27</f>
        <v>ブルーウイング</v>
      </c>
      <c r="C49" s="56" t="s">
        <v>8</v>
      </c>
      <c r="D49" s="95"/>
      <c r="E49" s="24" t="str">
        <f>IF(D50="","",IF(D50=F50,"△",IF(D50&gt;F50,"○",IF(D50&lt;F50,"●",IF))))</f>
        <v/>
      </c>
      <c r="F49" s="30"/>
      <c r="G49" s="24"/>
      <c r="H49" s="24" t="str">
        <f>IF(G50="","",IF(G50=I50,"△",IF(G50&gt;I50,"○",IF(G50&lt;I50,"●",IF))))</f>
        <v/>
      </c>
      <c r="I49" s="30"/>
      <c r="J49" s="24"/>
      <c r="K49" s="24" t="str">
        <f>IF(J50="","",IF(J50=L50,"△",IF(J50&gt;L50,"○",IF(J50&lt;L50,"●",IF))))</f>
        <v/>
      </c>
      <c r="L49" s="30"/>
      <c r="M49" s="24"/>
      <c r="N49" s="24" t="str">
        <f>IF(M50="","",IF(M50=O50,"△",IF(M50&gt;O50,"○",IF(M50&lt;O50,"●",IF))))</f>
        <v/>
      </c>
      <c r="O49" s="30"/>
      <c r="P49" s="24"/>
      <c r="Q49" s="24" t="str">
        <f>IF(P50="","",IF(P50=R50,"△",IF(P50&gt;R50,"○",IF(P50&lt;R50,"●",IF))))</f>
        <v/>
      </c>
      <c r="R49" s="30"/>
      <c r="S49" s="24"/>
      <c r="T49" s="24" t="str">
        <f>IF(S50="","",IF(S50=U50,"△",IF(S50&gt;U50,"○",IF(S50&lt;U50,"●",IF))))</f>
        <v/>
      </c>
      <c r="U49" s="30"/>
      <c r="V49" s="24"/>
      <c r="W49" s="24" t="str">
        <f>IF(V50="","",IF(V50=X50,"△",IF(V50&gt;X50,"○",IF(V50&lt;X50,"●",IF))))</f>
        <v/>
      </c>
      <c r="X49" s="30"/>
      <c r="Y49" s="24"/>
      <c r="Z49" s="24" t="str">
        <f>IF(Y50="","",IF(Y50=AA50,"△",IF(Y50&gt;AA50,"○",IF(Y50&lt;AA50,"●",IF))))</f>
        <v/>
      </c>
      <c r="AA49" s="30"/>
      <c r="AB49" s="126"/>
      <c r="AC49" s="31"/>
      <c r="AD49" s="48"/>
      <c r="AE49" s="381">
        <f>COUNTIF(D49:AD49,"○")</f>
        <v>0</v>
      </c>
      <c r="AF49" s="356">
        <f>COUNTIF(D49:AD49,"●")</f>
        <v>0</v>
      </c>
      <c r="AG49" s="356">
        <f>COUNTIF(D49:AD49,"△")</f>
        <v>0</v>
      </c>
      <c r="AH49" s="356">
        <f>SUM(D50,G50,J50,M50,P50,S50,V50,Y50,AB50)</f>
        <v>0</v>
      </c>
      <c r="AI49" s="356">
        <f>SUM(F50,I50,L50,O50,R50,U50,X50,AA50,AD50)</f>
        <v>0</v>
      </c>
      <c r="AJ49" s="420">
        <f>(AE49*3)+(AG49*1)</f>
        <v>0</v>
      </c>
      <c r="AK49" s="413">
        <f>RANK(AJ49,$AJ$33:AJ$50)</f>
        <v>1</v>
      </c>
      <c r="AL49" s="415" t="s">
        <v>58</v>
      </c>
      <c r="AM49" s="356">
        <f>AH49-AI49</f>
        <v>0</v>
      </c>
      <c r="AN49" s="417">
        <f>RANK(AM49,$AM$33:AM$50)</f>
        <v>1</v>
      </c>
      <c r="AO49" s="383" t="s">
        <v>56</v>
      </c>
      <c r="AP49" s="412"/>
      <c r="AQ49" s="412"/>
      <c r="AR49" s="410">
        <f>AJ49/9</f>
        <v>0</v>
      </c>
      <c r="AS49" s="411"/>
    </row>
    <row r="50" spans="2:45" ht="20.100000000000001" customHeight="1" thickBot="1">
      <c r="B50" s="471"/>
      <c r="C50" s="57" t="s">
        <v>9</v>
      </c>
      <c r="D50" s="107" t="str">
        <f>AD34</f>
        <v/>
      </c>
      <c r="E50" s="59" t="s">
        <v>57</v>
      </c>
      <c r="F50" s="60" t="str">
        <f>AB34</f>
        <v/>
      </c>
      <c r="G50" s="61" t="str">
        <f>AD36</f>
        <v/>
      </c>
      <c r="H50" s="59" t="s">
        <v>57</v>
      </c>
      <c r="I50" s="60" t="str">
        <f>AB36</f>
        <v/>
      </c>
      <c r="J50" s="61" t="str">
        <f>AD38</f>
        <v/>
      </c>
      <c r="K50" s="59" t="s">
        <v>57</v>
      </c>
      <c r="L50" s="60" t="str">
        <f>AB38</f>
        <v/>
      </c>
      <c r="M50" s="61" t="str">
        <f>AD40</f>
        <v/>
      </c>
      <c r="N50" s="59" t="s">
        <v>57</v>
      </c>
      <c r="O50" s="60" t="str">
        <f>AB40</f>
        <v/>
      </c>
      <c r="P50" s="61" t="str">
        <f>AD42</f>
        <v/>
      </c>
      <c r="Q50" s="59" t="s">
        <v>57</v>
      </c>
      <c r="R50" s="60" t="str">
        <f>AB42</f>
        <v/>
      </c>
      <c r="S50" s="61" t="str">
        <f>AD44</f>
        <v/>
      </c>
      <c r="T50" s="59" t="s">
        <v>57</v>
      </c>
      <c r="U50" s="60" t="str">
        <f>AB44</f>
        <v/>
      </c>
      <c r="V50" s="61" t="str">
        <f>AD46</f>
        <v/>
      </c>
      <c r="W50" s="59" t="s">
        <v>57</v>
      </c>
      <c r="X50" s="60" t="str">
        <f>AB46</f>
        <v/>
      </c>
      <c r="Y50" s="61" t="str">
        <f>AD48</f>
        <v/>
      </c>
      <c r="Z50" s="59" t="s">
        <v>57</v>
      </c>
      <c r="AA50" s="60" t="str">
        <f>AB48</f>
        <v/>
      </c>
      <c r="AB50" s="37"/>
      <c r="AC50" s="127"/>
      <c r="AD50" s="128"/>
      <c r="AE50" s="382"/>
      <c r="AF50" s="375"/>
      <c r="AG50" s="375"/>
      <c r="AH50" s="375"/>
      <c r="AI50" s="375"/>
      <c r="AJ50" s="421"/>
      <c r="AK50" s="422"/>
      <c r="AL50" s="472"/>
      <c r="AM50" s="375"/>
      <c r="AN50" s="473"/>
      <c r="AO50" s="395"/>
      <c r="AP50" s="419"/>
      <c r="AQ50" s="419"/>
      <c r="AR50" s="433"/>
      <c r="AS50" s="434"/>
    </row>
  </sheetData>
  <mergeCells count="428">
    <mergeCell ref="AM24:AO24"/>
    <mergeCell ref="AO33:AO34"/>
    <mergeCell ref="AM22:AO22"/>
    <mergeCell ref="AP23:AR23"/>
    <mergeCell ref="AT23:AV23"/>
    <mergeCell ref="AP21:AR21"/>
    <mergeCell ref="AK32:AL32"/>
    <mergeCell ref="AN32:AO32"/>
    <mergeCell ref="AP24:AR24"/>
    <mergeCell ref="AT24:AV24"/>
    <mergeCell ref="AR32:AS32"/>
    <mergeCell ref="AT8:AV8"/>
    <mergeCell ref="AP9:AR9"/>
    <mergeCell ref="AT9:AV9"/>
    <mergeCell ref="AP10:AR10"/>
    <mergeCell ref="AT10:AV10"/>
    <mergeCell ref="AP20:AR20"/>
    <mergeCell ref="AT20:AV20"/>
    <mergeCell ref="AT17:AV17"/>
    <mergeCell ref="AT18:AV18"/>
    <mergeCell ref="AT19:AV19"/>
    <mergeCell ref="AT16:AV16"/>
    <mergeCell ref="AT11:AV11"/>
    <mergeCell ref="AP12:AR12"/>
    <mergeCell ref="AT12:AV12"/>
    <mergeCell ref="AT14:AV14"/>
    <mergeCell ref="AT15:AV15"/>
    <mergeCell ref="AM33:AM34"/>
    <mergeCell ref="AO35:AO36"/>
    <mergeCell ref="AO37:AO38"/>
    <mergeCell ref="AM35:AM36"/>
    <mergeCell ref="AN35:AN36"/>
    <mergeCell ref="AT21:AV21"/>
    <mergeCell ref="AT22:AV22"/>
    <mergeCell ref="AN33:AN34"/>
    <mergeCell ref="AP22:AR22"/>
    <mergeCell ref="AP32:AQ32"/>
    <mergeCell ref="AP41:AQ42"/>
    <mergeCell ref="AR33:AS34"/>
    <mergeCell ref="AR35:AS36"/>
    <mergeCell ref="AR39:AS40"/>
    <mergeCell ref="AR41:AS42"/>
    <mergeCell ref="AR37:AS38"/>
    <mergeCell ref="AP4:AV4"/>
    <mergeCell ref="AP5:AR5"/>
    <mergeCell ref="AT5:AV5"/>
    <mergeCell ref="AP6:AR6"/>
    <mergeCell ref="AT6:AV6"/>
    <mergeCell ref="AR47:AS48"/>
    <mergeCell ref="AP33:AQ34"/>
    <mergeCell ref="AP35:AQ36"/>
    <mergeCell ref="AP37:AQ38"/>
    <mergeCell ref="AP39:AQ40"/>
    <mergeCell ref="AP19:AR19"/>
    <mergeCell ref="AM14:AO14"/>
    <mergeCell ref="AP16:AR16"/>
    <mergeCell ref="AP11:AR11"/>
    <mergeCell ref="AP14:AR14"/>
    <mergeCell ref="AP15:AR15"/>
    <mergeCell ref="AP18:AR18"/>
    <mergeCell ref="AM12:AO12"/>
    <mergeCell ref="AM15:AO15"/>
    <mergeCell ref="AP17:AR17"/>
    <mergeCell ref="AO39:AO40"/>
    <mergeCell ref="AO47:AO48"/>
    <mergeCell ref="AO41:AO42"/>
    <mergeCell ref="AO43:AO44"/>
    <mergeCell ref="AP7:AR7"/>
    <mergeCell ref="AT7:AV7"/>
    <mergeCell ref="AP8:AR8"/>
    <mergeCell ref="AP13:AR13"/>
    <mergeCell ref="AT13:AV13"/>
    <mergeCell ref="AM9:AO9"/>
    <mergeCell ref="AJ39:AJ40"/>
    <mergeCell ref="AK39:AK40"/>
    <mergeCell ref="AL37:AL38"/>
    <mergeCell ref="AM37:AM38"/>
    <mergeCell ref="AN41:AN42"/>
    <mergeCell ref="AN37:AN38"/>
    <mergeCell ref="AJ41:AJ42"/>
    <mergeCell ref="AK41:AK42"/>
    <mergeCell ref="AL41:AL42"/>
    <mergeCell ref="AN39:AN40"/>
    <mergeCell ref="AM41:AM42"/>
    <mergeCell ref="B45:B46"/>
    <mergeCell ref="AE45:AE46"/>
    <mergeCell ref="AF45:AF46"/>
    <mergeCell ref="AG45:AG46"/>
    <mergeCell ref="B41:B42"/>
    <mergeCell ref="AE41:AE42"/>
    <mergeCell ref="AF41:AF42"/>
    <mergeCell ref="AG41:AG42"/>
    <mergeCell ref="AH41:AH42"/>
    <mergeCell ref="B47:B48"/>
    <mergeCell ref="AE47:AE48"/>
    <mergeCell ref="AF47:AF48"/>
    <mergeCell ref="AO45:AO46"/>
    <mergeCell ref="AH47:AH48"/>
    <mergeCell ref="AG47:AG48"/>
    <mergeCell ref="AI47:AI48"/>
    <mergeCell ref="AJ47:AJ48"/>
    <mergeCell ref="AJ45:AJ46"/>
    <mergeCell ref="AI41:AI42"/>
    <mergeCell ref="AI45:AI46"/>
    <mergeCell ref="AH45:AH46"/>
    <mergeCell ref="AG43:AG44"/>
    <mergeCell ref="AO49:AO50"/>
    <mergeCell ref="B43:B44"/>
    <mergeCell ref="AE43:AE44"/>
    <mergeCell ref="AH43:AH44"/>
    <mergeCell ref="AI43:AI44"/>
    <mergeCell ref="AJ43:AJ44"/>
    <mergeCell ref="B49:B50"/>
    <mergeCell ref="AE49:AE50"/>
    <mergeCell ref="AK35:AK36"/>
    <mergeCell ref="AL35:AL36"/>
    <mergeCell ref="AH39:AH40"/>
    <mergeCell ref="AI39:AI40"/>
    <mergeCell ref="AL39:AL40"/>
    <mergeCell ref="AG37:AG38"/>
    <mergeCell ref="AH37:AH38"/>
    <mergeCell ref="AI37:AI38"/>
    <mergeCell ref="AG33:AG34"/>
    <mergeCell ref="AJ35:AJ36"/>
    <mergeCell ref="AJ33:AJ34"/>
    <mergeCell ref="AH33:AH34"/>
    <mergeCell ref="AI33:AI34"/>
    <mergeCell ref="AG35:AG36"/>
    <mergeCell ref="AH35:AH36"/>
    <mergeCell ref="AI35:AI36"/>
    <mergeCell ref="B33:B34"/>
    <mergeCell ref="AE33:AE34"/>
    <mergeCell ref="AF33:AF34"/>
    <mergeCell ref="AF35:AF36"/>
    <mergeCell ref="B35:B36"/>
    <mergeCell ref="AE35:AE36"/>
    <mergeCell ref="B39:B40"/>
    <mergeCell ref="AE39:AE40"/>
    <mergeCell ref="AF39:AF40"/>
    <mergeCell ref="AG39:AG40"/>
    <mergeCell ref="B37:B38"/>
    <mergeCell ref="AE37:AE38"/>
    <mergeCell ref="AF37:AF38"/>
    <mergeCell ref="P26:Q26"/>
    <mergeCell ref="D32:F32"/>
    <mergeCell ref="G32:I32"/>
    <mergeCell ref="J32:L32"/>
    <mergeCell ref="M32:O32"/>
    <mergeCell ref="AB32:AD32"/>
    <mergeCell ref="P32:R32"/>
    <mergeCell ref="S32:U32"/>
    <mergeCell ref="V32:X32"/>
    <mergeCell ref="Y32:AA32"/>
    <mergeCell ref="R24:T24"/>
    <mergeCell ref="U24:W24"/>
    <mergeCell ref="S26:T26"/>
    <mergeCell ref="G27:H27"/>
    <mergeCell ref="J27:K27"/>
    <mergeCell ref="M27:N27"/>
    <mergeCell ref="P27:Q27"/>
    <mergeCell ref="G26:H26"/>
    <mergeCell ref="J26:K26"/>
    <mergeCell ref="M26:N26"/>
    <mergeCell ref="Y24:AA24"/>
    <mergeCell ref="U23:W23"/>
    <mergeCell ref="Y23:AA23"/>
    <mergeCell ref="AB23:AD23"/>
    <mergeCell ref="AF23:AH23"/>
    <mergeCell ref="AB24:AD24"/>
    <mergeCell ref="AF24:AH24"/>
    <mergeCell ref="C23:D24"/>
    <mergeCell ref="E23:F23"/>
    <mergeCell ref="G23:I23"/>
    <mergeCell ref="K23:M23"/>
    <mergeCell ref="N23:P23"/>
    <mergeCell ref="R23:T23"/>
    <mergeCell ref="E24:F24"/>
    <mergeCell ref="G24:I24"/>
    <mergeCell ref="K24:M24"/>
    <mergeCell ref="N24:P24"/>
    <mergeCell ref="AB22:AD22"/>
    <mergeCell ref="E22:F22"/>
    <mergeCell ref="G22:I22"/>
    <mergeCell ref="K21:M21"/>
    <mergeCell ref="N21:P21"/>
    <mergeCell ref="R21:T21"/>
    <mergeCell ref="Y21:AA21"/>
    <mergeCell ref="C21:D22"/>
    <mergeCell ref="E21:F21"/>
    <mergeCell ref="G21:I21"/>
    <mergeCell ref="U21:W21"/>
    <mergeCell ref="U22:W22"/>
    <mergeCell ref="Y22:AA22"/>
    <mergeCell ref="Y20:AA20"/>
    <mergeCell ref="AB20:AD20"/>
    <mergeCell ref="AF18:AH18"/>
    <mergeCell ref="U18:W18"/>
    <mergeCell ref="AB18:AD18"/>
    <mergeCell ref="K22:M22"/>
    <mergeCell ref="N22:P22"/>
    <mergeCell ref="R22:T22"/>
    <mergeCell ref="R20:T20"/>
    <mergeCell ref="AB21:AD21"/>
    <mergeCell ref="R19:T19"/>
    <mergeCell ref="U19:W19"/>
    <mergeCell ref="Y19:AA19"/>
    <mergeCell ref="AB19:AD19"/>
    <mergeCell ref="AI18:AK18"/>
    <mergeCell ref="AF20:AH20"/>
    <mergeCell ref="AI20:AK20"/>
    <mergeCell ref="AF19:AH19"/>
    <mergeCell ref="AI19:AK19"/>
    <mergeCell ref="U20:W20"/>
    <mergeCell ref="C19:D20"/>
    <mergeCell ref="E19:F19"/>
    <mergeCell ref="G19:I19"/>
    <mergeCell ref="K19:M19"/>
    <mergeCell ref="N19:P19"/>
    <mergeCell ref="E20:F20"/>
    <mergeCell ref="G20:I20"/>
    <mergeCell ref="K20:M20"/>
    <mergeCell ref="N20:P20"/>
    <mergeCell ref="K15:M15"/>
    <mergeCell ref="N16:P16"/>
    <mergeCell ref="R16:T16"/>
    <mergeCell ref="AB15:AD15"/>
    <mergeCell ref="Y14:AA14"/>
    <mergeCell ref="AB14:AD14"/>
    <mergeCell ref="K14:M14"/>
    <mergeCell ref="Y15:AA15"/>
    <mergeCell ref="Y16:AA16"/>
    <mergeCell ref="Y17:AA17"/>
    <mergeCell ref="AB16:AD16"/>
    <mergeCell ref="N14:P14"/>
    <mergeCell ref="R14:T14"/>
    <mergeCell ref="U14:W14"/>
    <mergeCell ref="U16:W16"/>
    <mergeCell ref="N15:P15"/>
    <mergeCell ref="R17:T17"/>
    <mergeCell ref="U17:W17"/>
    <mergeCell ref="U15:W15"/>
    <mergeCell ref="AB17:AD17"/>
    <mergeCell ref="Y18:AA18"/>
    <mergeCell ref="K17:M17"/>
    <mergeCell ref="N17:P17"/>
    <mergeCell ref="K18:M18"/>
    <mergeCell ref="N18:P18"/>
    <mergeCell ref="R18:T18"/>
    <mergeCell ref="G16:I16"/>
    <mergeCell ref="C17:D18"/>
    <mergeCell ref="E17:F17"/>
    <mergeCell ref="G17:I17"/>
    <mergeCell ref="E18:F18"/>
    <mergeCell ref="G18:I18"/>
    <mergeCell ref="C13:D14"/>
    <mergeCell ref="E13:F13"/>
    <mergeCell ref="G13:I13"/>
    <mergeCell ref="E14:F14"/>
    <mergeCell ref="G14:I14"/>
    <mergeCell ref="K16:M16"/>
    <mergeCell ref="C15:D16"/>
    <mergeCell ref="E15:F15"/>
    <mergeCell ref="G15:I15"/>
    <mergeCell ref="E16:F16"/>
    <mergeCell ref="AI16:AK16"/>
    <mergeCell ref="AF14:AH14"/>
    <mergeCell ref="AF16:AH16"/>
    <mergeCell ref="AI15:AK15"/>
    <mergeCell ref="AI13:AK13"/>
    <mergeCell ref="AI14:AK14"/>
    <mergeCell ref="AF13:AH13"/>
    <mergeCell ref="AF15:AH15"/>
    <mergeCell ref="R12:T12"/>
    <mergeCell ref="K13:M13"/>
    <mergeCell ref="N13:P13"/>
    <mergeCell ref="R13:T13"/>
    <mergeCell ref="AM13:AO13"/>
    <mergeCell ref="U13:W13"/>
    <mergeCell ref="Y13:AA13"/>
    <mergeCell ref="AB13:AD13"/>
    <mergeCell ref="R15:T15"/>
    <mergeCell ref="AM16:AO16"/>
    <mergeCell ref="N9:P9"/>
    <mergeCell ref="R9:T9"/>
    <mergeCell ref="K10:M10"/>
    <mergeCell ref="N10:P10"/>
    <mergeCell ref="N11:P11"/>
    <mergeCell ref="R11:T11"/>
    <mergeCell ref="AB12:AD12"/>
    <mergeCell ref="AF12:AH12"/>
    <mergeCell ref="AM10:AO10"/>
    <mergeCell ref="AF10:AH10"/>
    <mergeCell ref="AI12:AK12"/>
    <mergeCell ref="U11:W11"/>
    <mergeCell ref="Y11:AA11"/>
    <mergeCell ref="AB11:AD11"/>
    <mergeCell ref="AF11:AH11"/>
    <mergeCell ref="U12:W12"/>
    <mergeCell ref="Y10:AA10"/>
    <mergeCell ref="AB10:AD10"/>
    <mergeCell ref="AI11:AK11"/>
    <mergeCell ref="R10:T10"/>
    <mergeCell ref="Y12:AA12"/>
    <mergeCell ref="AI9:AK9"/>
    <mergeCell ref="AI10:AK10"/>
    <mergeCell ref="Y9:AA9"/>
    <mergeCell ref="AB9:AD9"/>
    <mergeCell ref="AF9:AH9"/>
    <mergeCell ref="C9:D10"/>
    <mergeCell ref="E9:F9"/>
    <mergeCell ref="G9:I9"/>
    <mergeCell ref="C11:D12"/>
    <mergeCell ref="U10:W10"/>
    <mergeCell ref="U9:W9"/>
    <mergeCell ref="K12:M12"/>
    <mergeCell ref="N12:P12"/>
    <mergeCell ref="E10:F10"/>
    <mergeCell ref="G10:I10"/>
    <mergeCell ref="E12:F12"/>
    <mergeCell ref="G12:I12"/>
    <mergeCell ref="K11:M11"/>
    <mergeCell ref="E8:F8"/>
    <mergeCell ref="G8:I8"/>
    <mergeCell ref="E11:F11"/>
    <mergeCell ref="K9:M9"/>
    <mergeCell ref="G11:I11"/>
    <mergeCell ref="K8:M8"/>
    <mergeCell ref="AF7:AH7"/>
    <mergeCell ref="Y7:AA7"/>
    <mergeCell ref="C7:D8"/>
    <mergeCell ref="E7:F7"/>
    <mergeCell ref="G7:I7"/>
    <mergeCell ref="C4:D4"/>
    <mergeCell ref="E4:F4"/>
    <mergeCell ref="G4:M4"/>
    <mergeCell ref="N4:T4"/>
    <mergeCell ref="K7:M7"/>
    <mergeCell ref="N7:P7"/>
    <mergeCell ref="R7:T7"/>
    <mergeCell ref="C5:D6"/>
    <mergeCell ref="E5:F5"/>
    <mergeCell ref="E6:F6"/>
    <mergeCell ref="G6:I6"/>
    <mergeCell ref="G5:I5"/>
    <mergeCell ref="K5:M5"/>
    <mergeCell ref="N5:P5"/>
    <mergeCell ref="U6:W6"/>
    <mergeCell ref="K6:M6"/>
    <mergeCell ref="N6:P6"/>
    <mergeCell ref="U5:W5"/>
    <mergeCell ref="Y5:AA5"/>
    <mergeCell ref="Y6:AA6"/>
    <mergeCell ref="R6:T6"/>
    <mergeCell ref="AR49:AS50"/>
    <mergeCell ref="AA1:AG2"/>
    <mergeCell ref="AI1:AO2"/>
    <mergeCell ref="R5:T5"/>
    <mergeCell ref="AB5:AD5"/>
    <mergeCell ref="AF5:AH5"/>
    <mergeCell ref="U4:AA4"/>
    <mergeCell ref="AB4:AH4"/>
    <mergeCell ref="AB8:AD8"/>
    <mergeCell ref="U7:W7"/>
    <mergeCell ref="AB7:AD7"/>
    <mergeCell ref="N8:P8"/>
    <mergeCell ref="AI7:AK7"/>
    <mergeCell ref="AM7:AO7"/>
    <mergeCell ref="AI8:AK8"/>
    <mergeCell ref="AM8:AO8"/>
    <mergeCell ref="AF8:AH8"/>
    <mergeCell ref="R8:T8"/>
    <mergeCell ref="U8:W8"/>
    <mergeCell ref="Y8:AA8"/>
    <mergeCell ref="AM5:AO5"/>
    <mergeCell ref="AI6:AK6"/>
    <mergeCell ref="AM6:AO6"/>
    <mergeCell ref="AB6:AD6"/>
    <mergeCell ref="AF6:AH6"/>
    <mergeCell ref="AI5:AK5"/>
    <mergeCell ref="AI4:AO4"/>
    <mergeCell ref="AF43:AF44"/>
    <mergeCell ref="AR45:AS46"/>
    <mergeCell ref="AM47:AM48"/>
    <mergeCell ref="AN47:AN48"/>
    <mergeCell ref="AN45:AN46"/>
    <mergeCell ref="AM45:AM46"/>
    <mergeCell ref="AL47:AL48"/>
    <mergeCell ref="AL45:AL46"/>
    <mergeCell ref="AM11:AO11"/>
    <mergeCell ref="AF17:AH17"/>
    <mergeCell ref="AI17:AK17"/>
    <mergeCell ref="AM17:AO17"/>
    <mergeCell ref="AI21:AK21"/>
    <mergeCell ref="AM21:AO21"/>
    <mergeCell ref="AF21:AH21"/>
    <mergeCell ref="AM20:AO20"/>
    <mergeCell ref="AM19:AO19"/>
    <mergeCell ref="AM18:AO18"/>
    <mergeCell ref="AF22:AH22"/>
    <mergeCell ref="AI22:AK22"/>
    <mergeCell ref="AM23:AO23"/>
    <mergeCell ref="AM39:AM40"/>
    <mergeCell ref="AK33:AK34"/>
    <mergeCell ref="AL33:AL34"/>
    <mergeCell ref="AI23:AK23"/>
    <mergeCell ref="AI24:AK24"/>
    <mergeCell ref="AJ37:AJ38"/>
    <mergeCell ref="AK37:AK38"/>
    <mergeCell ref="AP49:AQ50"/>
    <mergeCell ref="AF49:AF50"/>
    <mergeCell ref="AG49:AG50"/>
    <mergeCell ref="AH49:AH50"/>
    <mergeCell ref="AJ49:AJ50"/>
    <mergeCell ref="AK49:AK50"/>
    <mergeCell ref="AL49:AL50"/>
    <mergeCell ref="AM49:AM50"/>
    <mergeCell ref="AI49:AI50"/>
    <mergeCell ref="AN49:AN50"/>
    <mergeCell ref="AR43:AS44"/>
    <mergeCell ref="AP47:AQ48"/>
    <mergeCell ref="AP45:AQ46"/>
    <mergeCell ref="AK45:AK46"/>
    <mergeCell ref="AK43:AK44"/>
    <mergeCell ref="AL43:AL44"/>
    <mergeCell ref="AM43:AM44"/>
    <mergeCell ref="AN43:AN44"/>
    <mergeCell ref="AP43:AQ44"/>
    <mergeCell ref="AK47:AK48"/>
  </mergeCells>
  <phoneticPr fontId="1"/>
  <printOptions horizontalCentered="1" verticalCentered="1"/>
  <pageMargins left="0" right="0" top="0" bottom="0" header="0.51181102362204722" footer="0.51181102362204722"/>
  <pageSetup paperSize="9" scale="60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U26"/>
  <sheetViews>
    <sheetView showGridLines="0" topLeftCell="A7" zoomScale="85" zoomScaleNormal="85" zoomScaleSheetLayoutView="100" workbookViewId="0">
      <selection activeCell="E21" sqref="E21"/>
    </sheetView>
  </sheetViews>
  <sheetFormatPr defaultColWidth="13" defaultRowHeight="13.2"/>
  <cols>
    <col min="1" max="1" width="12.6640625" style="44" customWidth="1"/>
    <col min="2" max="2" width="17.6640625" style="42" customWidth="1"/>
    <col min="3" max="3" width="7.6640625" style="42" customWidth="1"/>
    <col min="4" max="4" width="3.109375" style="42" customWidth="1"/>
    <col min="5" max="6" width="7.6640625" style="42" customWidth="1"/>
    <col min="7" max="7" width="3.109375" style="42" customWidth="1"/>
    <col min="8" max="9" width="7.6640625" style="42" customWidth="1"/>
    <col min="10" max="10" width="3.109375" style="42" customWidth="1"/>
    <col min="11" max="12" width="7.6640625" style="42" customWidth="1"/>
    <col min="13" max="13" width="3.109375" style="42" customWidth="1"/>
    <col min="14" max="15" width="7.6640625" style="42" customWidth="1"/>
    <col min="16" max="16" width="3.109375" style="42" customWidth="1"/>
    <col min="17" max="18" width="7.6640625" style="42" customWidth="1"/>
    <col min="19" max="19" width="3.109375" style="42" customWidth="1"/>
    <col min="20" max="20" width="7.6640625" style="42" customWidth="1"/>
    <col min="21" max="16384" width="13" style="42"/>
  </cols>
  <sheetData>
    <row r="1" spans="1:21" s="4" customFormat="1" ht="39.75" customHeight="1" thickBot="1">
      <c r="A1" s="168" t="str">
        <f ca="1">'組合せ (前期)'!A1</f>
        <v>2015年度 大分地区こくみん共済U-12サッカーリーグ</v>
      </c>
      <c r="B1" s="2"/>
      <c r="C1" s="3"/>
      <c r="D1" s="3"/>
      <c r="E1" s="3"/>
      <c r="F1" s="3"/>
      <c r="M1" s="259" t="s">
        <v>132</v>
      </c>
      <c r="N1" s="260"/>
      <c r="O1" s="260"/>
      <c r="P1" s="261"/>
      <c r="R1" s="262" t="s">
        <v>127</v>
      </c>
      <c r="S1" s="263"/>
      <c r="T1" s="264"/>
    </row>
    <row r="2" spans="1:21" s="5" customFormat="1" ht="39.75" customHeight="1" thickBot="1">
      <c r="A2" s="10" t="s">
        <v>15</v>
      </c>
      <c r="B2" s="166" t="str">
        <f ca="1">'組合せ (前期)'!C17</f>
        <v>MSS</v>
      </c>
      <c r="C2" s="250" t="str">
        <f ca="1">'組合せ (前期)'!C18</f>
        <v>カティオーラ大在</v>
      </c>
      <c r="D2" s="250"/>
      <c r="E2" s="250"/>
      <c r="K2" s="9"/>
      <c r="O2" s="409" t="s">
        <v>111</v>
      </c>
      <c r="P2" s="409"/>
      <c r="Q2" s="409"/>
      <c r="R2" s="409"/>
      <c r="S2" s="409"/>
      <c r="T2" s="409"/>
    </row>
    <row r="3" spans="1:21" ht="21.75" customHeight="1" thickBot="1">
      <c r="A3" s="50" t="s">
        <v>14</v>
      </c>
      <c r="B3" s="51" t="s">
        <v>11</v>
      </c>
      <c r="C3" s="251" t="s">
        <v>16</v>
      </c>
      <c r="D3" s="251"/>
      <c r="E3" s="251"/>
      <c r="F3" s="252" t="s">
        <v>60</v>
      </c>
      <c r="G3" s="253"/>
      <c r="H3" s="254"/>
      <c r="I3" s="252" t="s">
        <v>61</v>
      </c>
      <c r="J3" s="253"/>
      <c r="K3" s="254"/>
      <c r="L3" s="252" t="s">
        <v>62</v>
      </c>
      <c r="M3" s="253"/>
      <c r="N3" s="254"/>
      <c r="O3" s="252" t="s">
        <v>63</v>
      </c>
      <c r="P3" s="253"/>
      <c r="Q3" s="254"/>
      <c r="R3" s="252" t="s">
        <v>64</v>
      </c>
      <c r="S3" s="253"/>
      <c r="T3" s="265"/>
      <c r="U3" s="43"/>
    </row>
    <row r="4" spans="1:21" ht="21.75" customHeight="1">
      <c r="A4" s="81" t="s">
        <v>65</v>
      </c>
      <c r="B4" s="405" t="s">
        <v>258</v>
      </c>
      <c r="C4" s="65" t="str">
        <f>E25</f>
        <v>カティオーラ松岡A</v>
      </c>
      <c r="D4" s="66" t="s">
        <v>17</v>
      </c>
      <c r="E4" s="67" t="str">
        <f>H25</f>
        <v>明治</v>
      </c>
      <c r="F4" s="65"/>
      <c r="G4" s="66"/>
      <c r="H4" s="67"/>
      <c r="I4" s="65" t="str">
        <f>K25</f>
        <v>滝尾下郡</v>
      </c>
      <c r="J4" s="66" t="s">
        <v>17</v>
      </c>
      <c r="K4" s="67" t="str">
        <f>E25</f>
        <v>カティオーラ松岡A</v>
      </c>
      <c r="L4" s="65"/>
      <c r="M4" s="66"/>
      <c r="N4" s="67"/>
      <c r="O4" s="65" t="str">
        <f>H25</f>
        <v>明治</v>
      </c>
      <c r="P4" s="66" t="s">
        <v>17</v>
      </c>
      <c r="Q4" s="67" t="str">
        <f>K25</f>
        <v>滝尾下郡</v>
      </c>
      <c r="R4" s="65"/>
      <c r="S4" s="66"/>
      <c r="T4" s="68"/>
      <c r="U4" s="43"/>
    </row>
    <row r="5" spans="1:21" ht="21.75" customHeight="1">
      <c r="A5" s="220" t="s">
        <v>266</v>
      </c>
      <c r="B5" s="406"/>
      <c r="C5" s="400" t="str">
        <f>K25</f>
        <v>滝尾下郡</v>
      </c>
      <c r="D5" s="401"/>
      <c r="E5" s="402"/>
      <c r="F5" s="69"/>
      <c r="G5" s="70"/>
      <c r="H5" s="71"/>
      <c r="I5" s="400" t="str">
        <f>H25</f>
        <v>明治</v>
      </c>
      <c r="J5" s="401"/>
      <c r="K5" s="402"/>
      <c r="L5" s="69"/>
      <c r="M5" s="70"/>
      <c r="N5" s="71"/>
      <c r="O5" s="400" t="str">
        <f>E25</f>
        <v>カティオーラ松岡A</v>
      </c>
      <c r="P5" s="401"/>
      <c r="Q5" s="402"/>
      <c r="R5" s="69"/>
      <c r="S5" s="70"/>
      <c r="T5" s="72"/>
      <c r="U5" s="43"/>
    </row>
    <row r="6" spans="1:21" ht="21.75" customHeight="1">
      <c r="A6" s="81" t="s">
        <v>65</v>
      </c>
      <c r="B6" s="407" t="s">
        <v>259</v>
      </c>
      <c r="C6" s="73" t="str">
        <f>N25</f>
        <v>トリニータJr</v>
      </c>
      <c r="D6" s="74" t="s">
        <v>17</v>
      </c>
      <c r="E6" s="75" t="str">
        <f>Q25</f>
        <v>桃園</v>
      </c>
      <c r="F6" s="73" t="str">
        <f>E26</f>
        <v>明野東</v>
      </c>
      <c r="G6" s="74" t="s">
        <v>17</v>
      </c>
      <c r="H6" s="75" t="str">
        <f>H26</f>
        <v>金池長浜</v>
      </c>
      <c r="I6" s="73" t="str">
        <f>K26</f>
        <v>南大分</v>
      </c>
      <c r="J6" s="74"/>
      <c r="K6" s="75" t="str">
        <f>N25</f>
        <v>トリニータJr</v>
      </c>
      <c r="L6" s="73" t="str">
        <f>N26</f>
        <v>戸次</v>
      </c>
      <c r="M6" s="74" t="s">
        <v>17</v>
      </c>
      <c r="N6" s="75" t="str">
        <f>E26</f>
        <v>明野東</v>
      </c>
      <c r="O6" s="73" t="str">
        <f>Q25</f>
        <v>桃園</v>
      </c>
      <c r="P6" s="74"/>
      <c r="Q6" s="75" t="str">
        <f>K26</f>
        <v>南大分</v>
      </c>
      <c r="R6" s="73" t="str">
        <f>H26</f>
        <v>金池長浜</v>
      </c>
      <c r="S6" s="74" t="s">
        <v>17</v>
      </c>
      <c r="T6" s="76" t="str">
        <f>N26</f>
        <v>戸次</v>
      </c>
      <c r="U6" s="43"/>
    </row>
    <row r="7" spans="1:21" ht="21.75" customHeight="1" thickBot="1">
      <c r="A7" s="219" t="s">
        <v>271</v>
      </c>
      <c r="B7" s="408"/>
      <c r="C7" s="397" t="str">
        <f>K26</f>
        <v>南大分</v>
      </c>
      <c r="D7" s="398"/>
      <c r="E7" s="403"/>
      <c r="F7" s="397" t="str">
        <f>N26</f>
        <v>戸次</v>
      </c>
      <c r="G7" s="398"/>
      <c r="H7" s="403"/>
      <c r="I7" s="397" t="str">
        <f>Q25</f>
        <v>桃園</v>
      </c>
      <c r="J7" s="398"/>
      <c r="K7" s="403"/>
      <c r="L7" s="397" t="str">
        <f>H26</f>
        <v>金池長浜</v>
      </c>
      <c r="M7" s="398"/>
      <c r="N7" s="403"/>
      <c r="O7" s="397" t="str">
        <f>N25</f>
        <v>トリニータJr</v>
      </c>
      <c r="P7" s="398"/>
      <c r="Q7" s="403"/>
      <c r="R7" s="397" t="str">
        <f>E26</f>
        <v>明野東</v>
      </c>
      <c r="S7" s="398"/>
      <c r="T7" s="399"/>
      <c r="U7" s="43"/>
    </row>
    <row r="8" spans="1:21" ht="21.75" customHeight="1">
      <c r="A8" s="83" t="s">
        <v>66</v>
      </c>
      <c r="B8" s="405" t="s">
        <v>260</v>
      </c>
      <c r="C8" s="65" t="str">
        <f>E25</f>
        <v>カティオーラ松岡A</v>
      </c>
      <c r="D8" s="66" t="s">
        <v>17</v>
      </c>
      <c r="E8" s="67" t="str">
        <f>N25</f>
        <v>トリニータJr</v>
      </c>
      <c r="F8" s="65"/>
      <c r="G8" s="66"/>
      <c r="H8" s="67"/>
      <c r="I8" s="65" t="str">
        <f>E26</f>
        <v>明野東</v>
      </c>
      <c r="J8" s="66" t="s">
        <v>17</v>
      </c>
      <c r="K8" s="67" t="str">
        <f>E25</f>
        <v>カティオーラ松岡A</v>
      </c>
      <c r="L8" s="65"/>
      <c r="M8" s="66"/>
      <c r="N8" s="67"/>
      <c r="O8" s="65" t="str">
        <f>N25</f>
        <v>トリニータJr</v>
      </c>
      <c r="P8" s="66" t="s">
        <v>17</v>
      </c>
      <c r="Q8" s="67" t="str">
        <f>E26</f>
        <v>明野東</v>
      </c>
      <c r="R8" s="65"/>
      <c r="S8" s="66"/>
      <c r="T8" s="68"/>
      <c r="U8" s="43"/>
    </row>
    <row r="9" spans="1:21" ht="21.75" customHeight="1">
      <c r="A9" s="220" t="s">
        <v>267</v>
      </c>
      <c r="B9" s="406"/>
      <c r="C9" s="400" t="str">
        <f>E26</f>
        <v>明野東</v>
      </c>
      <c r="D9" s="401"/>
      <c r="E9" s="402"/>
      <c r="F9" s="69"/>
      <c r="G9" s="70"/>
      <c r="H9" s="71"/>
      <c r="I9" s="400" t="str">
        <f>N25</f>
        <v>トリニータJr</v>
      </c>
      <c r="J9" s="401"/>
      <c r="K9" s="402"/>
      <c r="L9" s="69"/>
      <c r="M9" s="70"/>
      <c r="N9" s="71"/>
      <c r="O9" s="400" t="str">
        <f>E25</f>
        <v>カティオーラ松岡A</v>
      </c>
      <c r="P9" s="401"/>
      <c r="Q9" s="402"/>
      <c r="R9" s="69"/>
      <c r="S9" s="70"/>
      <c r="T9" s="72"/>
      <c r="U9" s="43"/>
    </row>
    <row r="10" spans="1:21" ht="21.75" customHeight="1">
      <c r="A10" s="81" t="s">
        <v>66</v>
      </c>
      <c r="B10" s="407" t="s">
        <v>261</v>
      </c>
      <c r="C10" s="73" t="str">
        <f>K25</f>
        <v>滝尾下郡</v>
      </c>
      <c r="D10" s="74" t="s">
        <v>17</v>
      </c>
      <c r="E10" s="75" t="str">
        <f>K26</f>
        <v>南大分</v>
      </c>
      <c r="F10" s="73" t="str">
        <f>H25</f>
        <v>明治</v>
      </c>
      <c r="G10" s="74" t="s">
        <v>17</v>
      </c>
      <c r="H10" s="75" t="str">
        <f>Q25</f>
        <v>桃園</v>
      </c>
      <c r="I10" s="73" t="str">
        <f>N26</f>
        <v>戸次</v>
      </c>
      <c r="J10" s="74" t="s">
        <v>17</v>
      </c>
      <c r="K10" s="75" t="str">
        <f>K25</f>
        <v>滝尾下郡</v>
      </c>
      <c r="L10" s="73" t="str">
        <f>H26</f>
        <v>金池長浜</v>
      </c>
      <c r="M10" s="74" t="s">
        <v>17</v>
      </c>
      <c r="N10" s="75" t="str">
        <f>H25</f>
        <v>明治</v>
      </c>
      <c r="O10" s="73" t="str">
        <f>K26</f>
        <v>南大分</v>
      </c>
      <c r="P10" s="74" t="s">
        <v>17</v>
      </c>
      <c r="Q10" s="75" t="str">
        <f>N26</f>
        <v>戸次</v>
      </c>
      <c r="R10" s="73" t="str">
        <f>Q25</f>
        <v>桃園</v>
      </c>
      <c r="S10" s="74" t="s">
        <v>17</v>
      </c>
      <c r="T10" s="76" t="str">
        <f>H26</f>
        <v>金池長浜</v>
      </c>
      <c r="U10" s="43"/>
    </row>
    <row r="11" spans="1:21" ht="21.75" customHeight="1" thickBot="1">
      <c r="A11" s="219" t="s">
        <v>267</v>
      </c>
      <c r="B11" s="408"/>
      <c r="C11" s="397" t="str">
        <f>N26</f>
        <v>戸次</v>
      </c>
      <c r="D11" s="398"/>
      <c r="E11" s="403"/>
      <c r="F11" s="397" t="str">
        <f>H26</f>
        <v>金池長浜</v>
      </c>
      <c r="G11" s="398"/>
      <c r="H11" s="403"/>
      <c r="I11" s="397" t="str">
        <f>K26</f>
        <v>南大分</v>
      </c>
      <c r="J11" s="398"/>
      <c r="K11" s="403"/>
      <c r="L11" s="397" t="str">
        <f>Q25</f>
        <v>桃園</v>
      </c>
      <c r="M11" s="398"/>
      <c r="N11" s="403"/>
      <c r="O11" s="397" t="str">
        <f>K25</f>
        <v>滝尾下郡</v>
      </c>
      <c r="P11" s="398"/>
      <c r="Q11" s="403"/>
      <c r="R11" s="397" t="str">
        <f>H25</f>
        <v>明治</v>
      </c>
      <c r="S11" s="398"/>
      <c r="T11" s="399"/>
      <c r="U11" s="43"/>
    </row>
    <row r="12" spans="1:21" ht="21.75" customHeight="1">
      <c r="A12" s="221" t="s">
        <v>67</v>
      </c>
      <c r="B12" s="405" t="s">
        <v>262</v>
      </c>
      <c r="C12" s="65" t="str">
        <f>N26</f>
        <v>戸次</v>
      </c>
      <c r="D12" s="66" t="s">
        <v>17</v>
      </c>
      <c r="E12" s="67" t="str">
        <f>Q25</f>
        <v>桃園</v>
      </c>
      <c r="F12" s="65"/>
      <c r="G12" s="66"/>
      <c r="H12" s="67"/>
      <c r="I12" s="65" t="str">
        <f>Q25</f>
        <v>桃園</v>
      </c>
      <c r="J12" s="66" t="s">
        <v>17</v>
      </c>
      <c r="K12" s="67" t="str">
        <f>E25</f>
        <v>カティオーラ松岡A</v>
      </c>
      <c r="L12" s="65"/>
      <c r="M12" s="66"/>
      <c r="N12" s="67"/>
      <c r="O12" s="65" t="str">
        <f>E25</f>
        <v>カティオーラ松岡A</v>
      </c>
      <c r="P12" s="66" t="s">
        <v>17</v>
      </c>
      <c r="Q12" s="67" t="str">
        <f>N26</f>
        <v>戸次</v>
      </c>
      <c r="R12" s="65"/>
      <c r="S12" s="66"/>
      <c r="T12" s="68"/>
      <c r="U12" s="43"/>
    </row>
    <row r="13" spans="1:21" ht="21.75" customHeight="1">
      <c r="A13" s="220" t="s">
        <v>268</v>
      </c>
      <c r="B13" s="406"/>
      <c r="C13" s="400" t="str">
        <f>E25</f>
        <v>カティオーラ松岡A</v>
      </c>
      <c r="D13" s="401"/>
      <c r="E13" s="402"/>
      <c r="F13" s="69"/>
      <c r="G13" s="70"/>
      <c r="H13" s="71"/>
      <c r="I13" s="400" t="str">
        <f>N26</f>
        <v>戸次</v>
      </c>
      <c r="J13" s="401"/>
      <c r="K13" s="402"/>
      <c r="L13" s="69"/>
      <c r="M13" s="70"/>
      <c r="N13" s="71"/>
      <c r="O13" s="400" t="str">
        <f>Q25</f>
        <v>桃園</v>
      </c>
      <c r="P13" s="401"/>
      <c r="Q13" s="402"/>
      <c r="R13" s="69"/>
      <c r="S13" s="70"/>
      <c r="T13" s="72"/>
      <c r="U13" s="43"/>
    </row>
    <row r="14" spans="1:21" ht="21.75" customHeight="1">
      <c r="A14" s="222" t="s">
        <v>67</v>
      </c>
      <c r="B14" s="407" t="s">
        <v>263</v>
      </c>
      <c r="C14" s="73" t="str">
        <f>H25</f>
        <v>明治</v>
      </c>
      <c r="D14" s="74" t="s">
        <v>17</v>
      </c>
      <c r="E14" s="75" t="str">
        <f>K26</f>
        <v>南大分</v>
      </c>
      <c r="F14" s="73" t="str">
        <f>H26</f>
        <v>金池長浜</v>
      </c>
      <c r="G14" s="74" t="s">
        <v>17</v>
      </c>
      <c r="H14" s="75" t="str">
        <f>K25</f>
        <v>滝尾下郡</v>
      </c>
      <c r="I14" s="73" t="str">
        <f>E26</f>
        <v>明野東</v>
      </c>
      <c r="J14" s="74" t="s">
        <v>17</v>
      </c>
      <c r="K14" s="75" t="str">
        <f>H25</f>
        <v>明治</v>
      </c>
      <c r="L14" s="73" t="str">
        <f>N25</f>
        <v>トリニータJr</v>
      </c>
      <c r="M14" s="74" t="s">
        <v>17</v>
      </c>
      <c r="N14" s="75" t="str">
        <f>H26</f>
        <v>金池長浜</v>
      </c>
      <c r="O14" s="73" t="str">
        <f>K26</f>
        <v>南大分</v>
      </c>
      <c r="P14" s="74" t="s">
        <v>17</v>
      </c>
      <c r="Q14" s="75" t="str">
        <f>E26</f>
        <v>明野東</v>
      </c>
      <c r="R14" s="73" t="str">
        <f>K25</f>
        <v>滝尾下郡</v>
      </c>
      <c r="S14" s="74" t="s">
        <v>17</v>
      </c>
      <c r="T14" s="76" t="str">
        <f>N25</f>
        <v>トリニータJr</v>
      </c>
      <c r="U14" s="43"/>
    </row>
    <row r="15" spans="1:21" ht="21.75" customHeight="1" thickBot="1">
      <c r="A15" s="220" t="s">
        <v>268</v>
      </c>
      <c r="B15" s="408"/>
      <c r="C15" s="397" t="str">
        <f>E26</f>
        <v>明野東</v>
      </c>
      <c r="D15" s="398"/>
      <c r="E15" s="403"/>
      <c r="F15" s="397" t="str">
        <f>N25</f>
        <v>トリニータJr</v>
      </c>
      <c r="G15" s="398"/>
      <c r="H15" s="403"/>
      <c r="I15" s="397" t="str">
        <f>K26</f>
        <v>南大分</v>
      </c>
      <c r="J15" s="398"/>
      <c r="K15" s="403"/>
      <c r="L15" s="397" t="str">
        <f>K25</f>
        <v>滝尾下郡</v>
      </c>
      <c r="M15" s="398"/>
      <c r="N15" s="403"/>
      <c r="O15" s="397" t="str">
        <f>H25</f>
        <v>明治</v>
      </c>
      <c r="P15" s="398"/>
      <c r="Q15" s="403"/>
      <c r="R15" s="397" t="str">
        <f>H26</f>
        <v>金池長浜</v>
      </c>
      <c r="S15" s="398"/>
      <c r="T15" s="399"/>
      <c r="U15" s="43"/>
    </row>
    <row r="16" spans="1:21" ht="21.75" customHeight="1">
      <c r="A16" s="221" t="s">
        <v>69</v>
      </c>
      <c r="B16" s="405" t="s">
        <v>264</v>
      </c>
      <c r="C16" s="65" t="str">
        <f>E25</f>
        <v>カティオーラ松岡A</v>
      </c>
      <c r="D16" s="66" t="s">
        <v>17</v>
      </c>
      <c r="E16" s="67" t="str">
        <f>K26</f>
        <v>南大分</v>
      </c>
      <c r="F16" s="65" t="str">
        <f>N26</f>
        <v>戸次</v>
      </c>
      <c r="G16" s="66" t="s">
        <v>17</v>
      </c>
      <c r="H16" s="67" t="str">
        <f>N25</f>
        <v>トリニータJr</v>
      </c>
      <c r="I16" s="65" t="str">
        <f>K26</f>
        <v>南大分</v>
      </c>
      <c r="J16" s="66" t="s">
        <v>17</v>
      </c>
      <c r="K16" s="67" t="str">
        <f>H26</f>
        <v>金池長浜</v>
      </c>
      <c r="L16" s="65" t="str">
        <f>H25</f>
        <v>明治</v>
      </c>
      <c r="M16" s="66" t="s">
        <v>17</v>
      </c>
      <c r="N16" s="67" t="str">
        <f>N26</f>
        <v>戸次</v>
      </c>
      <c r="O16" s="65" t="str">
        <f>H26</f>
        <v>金池長浜</v>
      </c>
      <c r="P16" s="66" t="s">
        <v>17</v>
      </c>
      <c r="Q16" s="67" t="str">
        <f>E25</f>
        <v>カティオーラ松岡A</v>
      </c>
      <c r="R16" s="65" t="str">
        <f>N25</f>
        <v>トリニータJr</v>
      </c>
      <c r="S16" s="66" t="s">
        <v>17</v>
      </c>
      <c r="T16" s="68" t="str">
        <f>H25</f>
        <v>明治</v>
      </c>
      <c r="U16" s="43"/>
    </row>
    <row r="17" spans="1:21" ht="21.75" customHeight="1">
      <c r="A17" s="220" t="s">
        <v>270</v>
      </c>
      <c r="B17" s="406"/>
      <c r="C17" s="400" t="str">
        <f>H26</f>
        <v>金池長浜</v>
      </c>
      <c r="D17" s="401"/>
      <c r="E17" s="402"/>
      <c r="F17" s="400" t="str">
        <f>H25</f>
        <v>明治</v>
      </c>
      <c r="G17" s="401"/>
      <c r="H17" s="402"/>
      <c r="I17" s="400" t="str">
        <f>E25</f>
        <v>カティオーラ松岡A</v>
      </c>
      <c r="J17" s="401"/>
      <c r="K17" s="402"/>
      <c r="L17" s="400" t="str">
        <f>N25</f>
        <v>トリニータJr</v>
      </c>
      <c r="M17" s="401"/>
      <c r="N17" s="402"/>
      <c r="O17" s="400" t="str">
        <f>K26</f>
        <v>南大分</v>
      </c>
      <c r="P17" s="401"/>
      <c r="Q17" s="402"/>
      <c r="R17" s="400" t="str">
        <f>N26</f>
        <v>戸次</v>
      </c>
      <c r="S17" s="401"/>
      <c r="T17" s="404"/>
      <c r="U17" s="43"/>
    </row>
    <row r="18" spans="1:21" ht="21.75" customHeight="1">
      <c r="A18" s="222" t="s">
        <v>69</v>
      </c>
      <c r="B18" s="407" t="s">
        <v>265</v>
      </c>
      <c r="C18" s="73" t="str">
        <f>E26</f>
        <v>明野東</v>
      </c>
      <c r="D18" s="74" t="s">
        <v>17</v>
      </c>
      <c r="E18" s="75" t="str">
        <f>K25</f>
        <v>滝尾下郡</v>
      </c>
      <c r="F18" s="73"/>
      <c r="G18" s="74"/>
      <c r="H18" s="75"/>
      <c r="I18" s="73" t="str">
        <f>K25</f>
        <v>滝尾下郡</v>
      </c>
      <c r="J18" s="74" t="s">
        <v>17</v>
      </c>
      <c r="K18" s="75" t="str">
        <f>Q25</f>
        <v>桃園</v>
      </c>
      <c r="L18" s="73"/>
      <c r="M18" s="74"/>
      <c r="N18" s="75"/>
      <c r="O18" s="73" t="str">
        <f>Q25</f>
        <v>桃園</v>
      </c>
      <c r="P18" s="74" t="s">
        <v>17</v>
      </c>
      <c r="Q18" s="75" t="str">
        <f>E26</f>
        <v>明野東</v>
      </c>
      <c r="R18" s="73"/>
      <c r="S18" s="74"/>
      <c r="T18" s="76"/>
      <c r="U18" s="43"/>
    </row>
    <row r="19" spans="1:21" ht="21.75" customHeight="1" thickBot="1">
      <c r="A19" s="220" t="s">
        <v>269</v>
      </c>
      <c r="B19" s="408"/>
      <c r="C19" s="397" t="str">
        <f>Q25</f>
        <v>桃園</v>
      </c>
      <c r="D19" s="398"/>
      <c r="E19" s="403"/>
      <c r="F19" s="77"/>
      <c r="G19" s="78"/>
      <c r="H19" s="79"/>
      <c r="I19" s="397" t="str">
        <f>E26</f>
        <v>明野東</v>
      </c>
      <c r="J19" s="398"/>
      <c r="K19" s="403"/>
      <c r="L19" s="77"/>
      <c r="M19" s="78"/>
      <c r="N19" s="79"/>
      <c r="O19" s="397" t="str">
        <f>K25</f>
        <v>滝尾下郡</v>
      </c>
      <c r="P19" s="398"/>
      <c r="Q19" s="403"/>
      <c r="R19" s="77"/>
      <c r="S19" s="78"/>
      <c r="T19" s="80"/>
      <c r="U19" s="43"/>
    </row>
    <row r="20" spans="1:21" ht="21.75" customHeight="1">
      <c r="A20" s="83" t="s">
        <v>68</v>
      </c>
      <c r="B20" s="405" t="s">
        <v>249</v>
      </c>
      <c r="C20" s="65"/>
      <c r="D20" s="66" t="s">
        <v>17</v>
      </c>
      <c r="E20" s="67"/>
      <c r="F20" s="65"/>
      <c r="G20" s="66" t="s">
        <v>17</v>
      </c>
      <c r="H20" s="67"/>
      <c r="I20" s="65"/>
      <c r="J20" s="66" t="s">
        <v>17</v>
      </c>
      <c r="K20" s="67"/>
      <c r="L20" s="65"/>
      <c r="M20" s="66" t="s">
        <v>17</v>
      </c>
      <c r="N20" s="67"/>
      <c r="O20" s="65"/>
      <c r="P20" s="66" t="s">
        <v>17</v>
      </c>
      <c r="Q20" s="67"/>
      <c r="R20" s="65"/>
      <c r="S20" s="66" t="s">
        <v>17</v>
      </c>
      <c r="T20" s="68"/>
    </row>
    <row r="21" spans="1:21" ht="21.75" customHeight="1" thickBot="1">
      <c r="A21" s="214">
        <v>42176</v>
      </c>
      <c r="B21" s="406"/>
      <c r="C21" s="69"/>
      <c r="D21" s="70"/>
      <c r="E21" s="71"/>
      <c r="F21" s="69"/>
      <c r="G21" s="70"/>
      <c r="H21" s="71"/>
      <c r="I21" s="69"/>
      <c r="J21" s="70"/>
      <c r="K21" s="71"/>
      <c r="L21" s="69"/>
      <c r="M21" s="70"/>
      <c r="N21" s="71"/>
      <c r="O21" s="69"/>
      <c r="P21" s="70"/>
      <c r="Q21" s="71"/>
      <c r="R21" s="69"/>
      <c r="S21" s="70"/>
      <c r="T21" s="72"/>
    </row>
    <row r="22" spans="1:21" ht="21.75" customHeight="1">
      <c r="A22" s="83" t="s">
        <v>68</v>
      </c>
      <c r="B22" s="407" t="s">
        <v>250</v>
      </c>
      <c r="C22" s="73"/>
      <c r="D22" s="74" t="s">
        <v>17</v>
      </c>
      <c r="E22" s="75"/>
      <c r="F22" s="73"/>
      <c r="G22" s="74" t="s">
        <v>17</v>
      </c>
      <c r="H22" s="75"/>
      <c r="I22" s="73"/>
      <c r="J22" s="74" t="s">
        <v>17</v>
      </c>
      <c r="K22" s="75"/>
      <c r="L22" s="73"/>
      <c r="M22" s="74" t="s">
        <v>17</v>
      </c>
      <c r="N22" s="75"/>
      <c r="O22" s="73"/>
      <c r="P22" s="74" t="s">
        <v>17</v>
      </c>
      <c r="Q22" s="75"/>
      <c r="R22" s="73"/>
      <c r="S22" s="74" t="s">
        <v>17</v>
      </c>
      <c r="T22" s="76"/>
    </row>
    <row r="23" spans="1:21" ht="21.75" customHeight="1" thickBot="1">
      <c r="A23" s="216">
        <v>42176</v>
      </c>
      <c r="B23" s="408"/>
      <c r="C23" s="77"/>
      <c r="D23" s="78"/>
      <c r="E23" s="79"/>
      <c r="F23" s="77"/>
      <c r="G23" s="78"/>
      <c r="H23" s="79"/>
      <c r="I23" s="77"/>
      <c r="J23" s="78"/>
      <c r="K23" s="79"/>
      <c r="L23" s="77"/>
      <c r="M23" s="78"/>
      <c r="N23" s="79"/>
      <c r="O23" s="77"/>
      <c r="P23" s="78"/>
      <c r="Q23" s="79"/>
      <c r="R23" s="77"/>
      <c r="S23" s="78"/>
      <c r="T23" s="80"/>
    </row>
    <row r="25" spans="1:21" s="5" customFormat="1">
      <c r="A25" s="6"/>
      <c r="C25" s="163" t="s">
        <v>31</v>
      </c>
      <c r="D25" s="163"/>
      <c r="E25" s="164" t="str">
        <f ca="1">'組合せ (前期)'!D6</f>
        <v>カティオーラ松岡A</v>
      </c>
      <c r="F25" s="163" t="s">
        <v>22</v>
      </c>
      <c r="G25" s="163"/>
      <c r="H25" s="164" t="str">
        <f ca="1">'組合せ (前期)'!D7</f>
        <v>明治</v>
      </c>
      <c r="I25" s="163" t="s">
        <v>23</v>
      </c>
      <c r="J25" s="163"/>
      <c r="K25" s="164" t="str">
        <f ca="1">'組合せ (前期)'!D8</f>
        <v>滝尾下郡</v>
      </c>
      <c r="L25" s="163" t="s">
        <v>24</v>
      </c>
      <c r="M25" s="163"/>
      <c r="N25" s="164" t="str">
        <f ca="1">'組合せ (前期)'!D9</f>
        <v>トリニータJr</v>
      </c>
      <c r="O25" s="163" t="s">
        <v>25</v>
      </c>
      <c r="P25" s="163"/>
      <c r="Q25" s="164" t="str">
        <f ca="1">'組合せ (前期)'!D10</f>
        <v>桃園</v>
      </c>
    </row>
    <row r="26" spans="1:21" s="5" customFormat="1">
      <c r="A26" s="6"/>
      <c r="C26" s="163" t="s">
        <v>26</v>
      </c>
      <c r="D26" s="163"/>
      <c r="E26" s="164" t="str">
        <f ca="1">'組合せ (前期)'!D11</f>
        <v>明野東</v>
      </c>
      <c r="F26" s="163" t="s">
        <v>27</v>
      </c>
      <c r="G26" s="163"/>
      <c r="H26" s="164" t="str">
        <f ca="1">'組合せ (前期)'!D12</f>
        <v>金池長浜</v>
      </c>
      <c r="I26" s="163" t="s">
        <v>28</v>
      </c>
      <c r="J26" s="163"/>
      <c r="K26" s="164" t="str">
        <f ca="1">'組合せ (前期)'!D13</f>
        <v>南大分</v>
      </c>
      <c r="L26" s="163" t="s">
        <v>29</v>
      </c>
      <c r="M26" s="163"/>
      <c r="N26" s="164" t="str">
        <f ca="1">'組合せ (前期)'!D14</f>
        <v>戸次</v>
      </c>
      <c r="O26" s="163"/>
      <c r="P26" s="163"/>
      <c r="Q26" s="165"/>
    </row>
  </sheetData>
  <mergeCells count="56">
    <mergeCell ref="M1:P1"/>
    <mergeCell ref="R1:T1"/>
    <mergeCell ref="B4:B5"/>
    <mergeCell ref="C5:E5"/>
    <mergeCell ref="I5:K5"/>
    <mergeCell ref="O5:Q5"/>
    <mergeCell ref="C2:E2"/>
    <mergeCell ref="O2:T2"/>
    <mergeCell ref="C3:E3"/>
    <mergeCell ref="F3:H3"/>
    <mergeCell ref="I7:K7"/>
    <mergeCell ref="L7:N7"/>
    <mergeCell ref="I3:K3"/>
    <mergeCell ref="L3:N3"/>
    <mergeCell ref="O3:Q3"/>
    <mergeCell ref="R3:T3"/>
    <mergeCell ref="I11:K11"/>
    <mergeCell ref="L11:N11"/>
    <mergeCell ref="R7:T7"/>
    <mergeCell ref="B8:B9"/>
    <mergeCell ref="C9:E9"/>
    <mergeCell ref="I9:K9"/>
    <mergeCell ref="O9:Q9"/>
    <mergeCell ref="B6:B7"/>
    <mergeCell ref="C7:E7"/>
    <mergeCell ref="F7:H7"/>
    <mergeCell ref="O15:Q15"/>
    <mergeCell ref="F15:H15"/>
    <mergeCell ref="O7:Q7"/>
    <mergeCell ref="B12:B13"/>
    <mergeCell ref="C13:E13"/>
    <mergeCell ref="I13:K13"/>
    <mergeCell ref="O13:Q13"/>
    <mergeCell ref="B10:B11"/>
    <mergeCell ref="C11:E11"/>
    <mergeCell ref="F11:H11"/>
    <mergeCell ref="I19:K19"/>
    <mergeCell ref="O19:Q19"/>
    <mergeCell ref="O11:Q11"/>
    <mergeCell ref="R11:T11"/>
    <mergeCell ref="R15:T15"/>
    <mergeCell ref="C17:E17"/>
    <mergeCell ref="F17:H17"/>
    <mergeCell ref="I17:K17"/>
    <mergeCell ref="L17:N17"/>
    <mergeCell ref="L15:N15"/>
    <mergeCell ref="B16:B17"/>
    <mergeCell ref="O17:Q17"/>
    <mergeCell ref="I15:K15"/>
    <mergeCell ref="B20:B21"/>
    <mergeCell ref="B22:B23"/>
    <mergeCell ref="R17:T17"/>
    <mergeCell ref="B14:B15"/>
    <mergeCell ref="C15:E15"/>
    <mergeCell ref="B18:B19"/>
    <mergeCell ref="C19:E19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4" orientation="landscape" horizontalDpi="300" verticalDpi="300" r:id="rId1"/>
  <headerFooter alignWithMargins="0"/>
  <rowBreaks count="1" manualBreakCount="1">
    <brk id="23" max="16383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B1:AV50"/>
  <sheetViews>
    <sheetView topLeftCell="A19" zoomScale="70" zoomScaleNormal="70" workbookViewId="0">
      <selection activeCell="AA1" sqref="AA1:AG2"/>
    </sheetView>
  </sheetViews>
  <sheetFormatPr defaultColWidth="8.6640625" defaultRowHeight="14.4"/>
  <cols>
    <col min="1" max="1" width="2.6640625" style="11" customWidth="1"/>
    <col min="2" max="2" width="10.6640625" style="11" customWidth="1"/>
    <col min="3" max="3" width="6.33203125" style="11" bestFit="1" customWidth="1"/>
    <col min="4" max="48" width="4.6640625" style="11" customWidth="1"/>
    <col min="49" max="16384" width="8.6640625" style="11"/>
  </cols>
  <sheetData>
    <row r="1" spans="2:48" ht="29.25" customHeight="1" thickTop="1">
      <c r="B1" s="117" t="str">
        <f ca="1">'組合せ (前期)'!A1</f>
        <v>2015年度 大分地区こくみん共済U-12サッカーリーグ</v>
      </c>
      <c r="E1" s="12"/>
      <c r="F1" s="12"/>
      <c r="U1" s="89"/>
      <c r="AA1" s="272" t="s">
        <v>132</v>
      </c>
      <c r="AB1" s="273"/>
      <c r="AC1" s="273"/>
      <c r="AD1" s="273"/>
      <c r="AE1" s="273"/>
      <c r="AF1" s="273"/>
      <c r="AG1" s="274"/>
      <c r="AI1" s="278" t="s">
        <v>106</v>
      </c>
      <c r="AJ1" s="279"/>
      <c r="AK1" s="279"/>
      <c r="AL1" s="279"/>
      <c r="AM1" s="279"/>
      <c r="AN1" s="279"/>
      <c r="AO1" s="280"/>
    </row>
    <row r="2" spans="2:48" ht="30" customHeight="1" thickBot="1">
      <c r="B2" s="88" t="s">
        <v>103</v>
      </c>
      <c r="AA2" s="275"/>
      <c r="AB2" s="276"/>
      <c r="AC2" s="276"/>
      <c r="AD2" s="276"/>
      <c r="AE2" s="276"/>
      <c r="AF2" s="276"/>
      <c r="AG2" s="277"/>
      <c r="AI2" s="281"/>
      <c r="AJ2" s="282"/>
      <c r="AK2" s="282"/>
      <c r="AL2" s="282"/>
      <c r="AM2" s="282"/>
      <c r="AN2" s="282"/>
      <c r="AO2" s="283"/>
    </row>
    <row r="3" spans="2:48" ht="9.75" customHeight="1" thickTop="1" thickBot="1">
      <c r="B3" s="88"/>
    </row>
    <row r="4" spans="2:48" ht="20.100000000000001" customHeight="1" thickBot="1">
      <c r="B4" s="217" t="s">
        <v>10</v>
      </c>
      <c r="C4" s="432" t="s">
        <v>11</v>
      </c>
      <c r="D4" s="432"/>
      <c r="E4" s="432"/>
      <c r="F4" s="432"/>
      <c r="G4" s="432" t="s">
        <v>16</v>
      </c>
      <c r="H4" s="432"/>
      <c r="I4" s="432"/>
      <c r="J4" s="432"/>
      <c r="K4" s="432"/>
      <c r="L4" s="432"/>
      <c r="M4" s="432"/>
      <c r="N4" s="432" t="s">
        <v>254</v>
      </c>
      <c r="O4" s="432"/>
      <c r="P4" s="432"/>
      <c r="Q4" s="432"/>
      <c r="R4" s="432"/>
      <c r="S4" s="432"/>
      <c r="T4" s="432"/>
      <c r="U4" s="432" t="s">
        <v>251</v>
      </c>
      <c r="V4" s="432"/>
      <c r="W4" s="432"/>
      <c r="X4" s="432"/>
      <c r="Y4" s="432"/>
      <c r="Z4" s="432"/>
      <c r="AA4" s="432"/>
      <c r="AB4" s="432" t="s">
        <v>252</v>
      </c>
      <c r="AC4" s="432"/>
      <c r="AD4" s="432"/>
      <c r="AE4" s="432"/>
      <c r="AF4" s="432"/>
      <c r="AG4" s="432"/>
      <c r="AH4" s="432"/>
      <c r="AI4" s="432" t="s">
        <v>253</v>
      </c>
      <c r="AJ4" s="432"/>
      <c r="AK4" s="432"/>
      <c r="AL4" s="432"/>
      <c r="AM4" s="432"/>
      <c r="AN4" s="432"/>
      <c r="AO4" s="432"/>
      <c r="AP4" s="432" t="s">
        <v>255</v>
      </c>
      <c r="AQ4" s="432"/>
      <c r="AR4" s="432"/>
      <c r="AS4" s="432"/>
      <c r="AT4" s="432"/>
      <c r="AU4" s="432"/>
      <c r="AV4" s="475"/>
    </row>
    <row r="5" spans="2:48" ht="20.100000000000001" customHeight="1">
      <c r="B5" s="206" t="str">
        <f ca="1">'日程（C）前期'!A4</f>
        <v>第1節</v>
      </c>
      <c r="C5" s="435" t="str">
        <f ca="1">'日程（C）前期'!B4</f>
        <v>明治小学校
(担当:明治)</v>
      </c>
      <c r="D5" s="436"/>
      <c r="E5" s="290" t="s">
        <v>12</v>
      </c>
      <c r="F5" s="291"/>
      <c r="G5" s="292" t="str">
        <f>G26</f>
        <v>カティオーラ松岡A</v>
      </c>
      <c r="H5" s="293"/>
      <c r="I5" s="293"/>
      <c r="J5" s="143" t="s">
        <v>32</v>
      </c>
      <c r="K5" s="293" t="str">
        <f>J26</f>
        <v>明治</v>
      </c>
      <c r="L5" s="293"/>
      <c r="M5" s="310"/>
      <c r="N5" s="429"/>
      <c r="O5" s="430"/>
      <c r="P5" s="430"/>
      <c r="Q5" s="156" t="s">
        <v>32</v>
      </c>
      <c r="R5" s="430"/>
      <c r="S5" s="430"/>
      <c r="T5" s="431"/>
      <c r="U5" s="292" t="str">
        <f>M26</f>
        <v>滝尾下郡</v>
      </c>
      <c r="V5" s="293"/>
      <c r="W5" s="293"/>
      <c r="X5" s="143" t="s">
        <v>32</v>
      </c>
      <c r="Y5" s="293" t="str">
        <f>G26</f>
        <v>カティオーラ松岡A</v>
      </c>
      <c r="Z5" s="293"/>
      <c r="AA5" s="310"/>
      <c r="AB5" s="429"/>
      <c r="AC5" s="430"/>
      <c r="AD5" s="430"/>
      <c r="AE5" s="156" t="s">
        <v>32</v>
      </c>
      <c r="AF5" s="430"/>
      <c r="AG5" s="430"/>
      <c r="AH5" s="431"/>
      <c r="AI5" s="292" t="str">
        <f>J26</f>
        <v>明治</v>
      </c>
      <c r="AJ5" s="293"/>
      <c r="AK5" s="293"/>
      <c r="AL5" s="143" t="s">
        <v>32</v>
      </c>
      <c r="AM5" s="293" t="str">
        <f>M26</f>
        <v>滝尾下郡</v>
      </c>
      <c r="AN5" s="293"/>
      <c r="AO5" s="310"/>
      <c r="AP5" s="429"/>
      <c r="AQ5" s="430"/>
      <c r="AR5" s="430"/>
      <c r="AS5" s="156" t="s">
        <v>32</v>
      </c>
      <c r="AT5" s="430"/>
      <c r="AU5" s="430"/>
      <c r="AV5" s="474"/>
    </row>
    <row r="6" spans="2:48" ht="20.100000000000001" customHeight="1">
      <c r="B6" s="213" t="str">
        <f ca="1">'日程（C）前期'!A5</f>
        <v>４月１８日(土)</v>
      </c>
      <c r="C6" s="437"/>
      <c r="D6" s="438"/>
      <c r="E6" s="304" t="s">
        <v>13</v>
      </c>
      <c r="F6" s="305"/>
      <c r="G6" s="294"/>
      <c r="H6" s="295"/>
      <c r="I6" s="295"/>
      <c r="J6" s="144" t="s">
        <v>32</v>
      </c>
      <c r="K6" s="295"/>
      <c r="L6" s="295"/>
      <c r="M6" s="296"/>
      <c r="N6" s="425"/>
      <c r="O6" s="423"/>
      <c r="P6" s="423"/>
      <c r="Q6" s="157" t="s">
        <v>32</v>
      </c>
      <c r="R6" s="423"/>
      <c r="S6" s="423"/>
      <c r="T6" s="424"/>
      <c r="U6" s="294"/>
      <c r="V6" s="295"/>
      <c r="W6" s="295"/>
      <c r="X6" s="144" t="s">
        <v>32</v>
      </c>
      <c r="Y6" s="295"/>
      <c r="Z6" s="295"/>
      <c r="AA6" s="296"/>
      <c r="AB6" s="425"/>
      <c r="AC6" s="423"/>
      <c r="AD6" s="423"/>
      <c r="AE6" s="157" t="s">
        <v>32</v>
      </c>
      <c r="AF6" s="423"/>
      <c r="AG6" s="423"/>
      <c r="AH6" s="424"/>
      <c r="AI6" s="294"/>
      <c r="AJ6" s="295"/>
      <c r="AK6" s="295"/>
      <c r="AL6" s="144" t="s">
        <v>32</v>
      </c>
      <c r="AM6" s="295"/>
      <c r="AN6" s="295"/>
      <c r="AO6" s="296"/>
      <c r="AP6" s="425"/>
      <c r="AQ6" s="423"/>
      <c r="AR6" s="423"/>
      <c r="AS6" s="157" t="s">
        <v>32</v>
      </c>
      <c r="AT6" s="423"/>
      <c r="AU6" s="423"/>
      <c r="AV6" s="476"/>
    </row>
    <row r="7" spans="2:48" ht="20.100000000000001" customHeight="1">
      <c r="B7" s="213" t="str">
        <f ca="1">'日程（C）前期'!A6</f>
        <v>第1節</v>
      </c>
      <c r="C7" s="439" t="str">
        <f ca="1">'日程（C）前期'!B6</f>
        <v>南大分小学校
(担当:南大分)</v>
      </c>
      <c r="D7" s="439"/>
      <c r="E7" s="312" t="s">
        <v>12</v>
      </c>
      <c r="F7" s="313"/>
      <c r="G7" s="307" t="str">
        <f>P26</f>
        <v>トリニータJr</v>
      </c>
      <c r="H7" s="302"/>
      <c r="I7" s="302"/>
      <c r="J7" s="145" t="s">
        <v>32</v>
      </c>
      <c r="K7" s="302" t="str">
        <f>S26</f>
        <v>桃園</v>
      </c>
      <c r="L7" s="302"/>
      <c r="M7" s="303"/>
      <c r="N7" s="307" t="str">
        <f>G27</f>
        <v>明野東</v>
      </c>
      <c r="O7" s="302"/>
      <c r="P7" s="302"/>
      <c r="Q7" s="145" t="s">
        <v>32</v>
      </c>
      <c r="R7" s="302" t="str">
        <f>J27</f>
        <v>金池長浜</v>
      </c>
      <c r="S7" s="302"/>
      <c r="T7" s="303"/>
      <c r="U7" s="307" t="str">
        <f>M27</f>
        <v>南大分</v>
      </c>
      <c r="V7" s="302"/>
      <c r="W7" s="302"/>
      <c r="X7" s="145" t="s">
        <v>32</v>
      </c>
      <c r="Y7" s="302" t="str">
        <f>P26</f>
        <v>トリニータJr</v>
      </c>
      <c r="Z7" s="302"/>
      <c r="AA7" s="303"/>
      <c r="AB7" s="307" t="str">
        <f>P27</f>
        <v>戸次</v>
      </c>
      <c r="AC7" s="302"/>
      <c r="AD7" s="302"/>
      <c r="AE7" s="145" t="s">
        <v>32</v>
      </c>
      <c r="AF7" s="302" t="str">
        <f>G27</f>
        <v>明野東</v>
      </c>
      <c r="AG7" s="302"/>
      <c r="AH7" s="303"/>
      <c r="AI7" s="307" t="str">
        <f>S26</f>
        <v>桃園</v>
      </c>
      <c r="AJ7" s="302"/>
      <c r="AK7" s="302"/>
      <c r="AL7" s="145" t="s">
        <v>32</v>
      </c>
      <c r="AM7" s="302" t="str">
        <f>M27</f>
        <v>南大分</v>
      </c>
      <c r="AN7" s="302"/>
      <c r="AO7" s="303"/>
      <c r="AP7" s="307" t="str">
        <f>J27</f>
        <v>金池長浜</v>
      </c>
      <c r="AQ7" s="302"/>
      <c r="AR7" s="302"/>
      <c r="AS7" s="145" t="s">
        <v>32</v>
      </c>
      <c r="AT7" s="302" t="str">
        <f>P27</f>
        <v>戸次</v>
      </c>
      <c r="AU7" s="302"/>
      <c r="AV7" s="308"/>
    </row>
    <row r="8" spans="2:48" ht="20.100000000000001" customHeight="1" thickBot="1">
      <c r="B8" s="208"/>
      <c r="C8" s="440"/>
      <c r="D8" s="440"/>
      <c r="E8" s="300" t="s">
        <v>13</v>
      </c>
      <c r="F8" s="301"/>
      <c r="G8" s="299"/>
      <c r="H8" s="297"/>
      <c r="I8" s="297"/>
      <c r="J8" s="146" t="s">
        <v>32</v>
      </c>
      <c r="K8" s="297"/>
      <c r="L8" s="297"/>
      <c r="M8" s="298"/>
      <c r="N8" s="299"/>
      <c r="O8" s="297"/>
      <c r="P8" s="297"/>
      <c r="Q8" s="146" t="s">
        <v>32</v>
      </c>
      <c r="R8" s="297"/>
      <c r="S8" s="297"/>
      <c r="T8" s="298"/>
      <c r="U8" s="299"/>
      <c r="V8" s="297"/>
      <c r="W8" s="297"/>
      <c r="X8" s="146" t="s">
        <v>32</v>
      </c>
      <c r="Y8" s="297"/>
      <c r="Z8" s="297"/>
      <c r="AA8" s="298"/>
      <c r="AB8" s="299"/>
      <c r="AC8" s="297"/>
      <c r="AD8" s="297"/>
      <c r="AE8" s="146" t="s">
        <v>32</v>
      </c>
      <c r="AF8" s="297"/>
      <c r="AG8" s="297"/>
      <c r="AH8" s="298"/>
      <c r="AI8" s="299"/>
      <c r="AJ8" s="297"/>
      <c r="AK8" s="297"/>
      <c r="AL8" s="146" t="s">
        <v>32</v>
      </c>
      <c r="AM8" s="297"/>
      <c r="AN8" s="297"/>
      <c r="AO8" s="298"/>
      <c r="AP8" s="299"/>
      <c r="AQ8" s="297"/>
      <c r="AR8" s="297"/>
      <c r="AS8" s="146" t="s">
        <v>32</v>
      </c>
      <c r="AT8" s="297"/>
      <c r="AU8" s="297"/>
      <c r="AV8" s="314"/>
    </row>
    <row r="9" spans="2:48" ht="20.100000000000001" customHeight="1">
      <c r="B9" s="206" t="str">
        <f ca="1">'日程（C）前期'!A8</f>
        <v>第2節</v>
      </c>
      <c r="C9" s="435" t="str">
        <f ca="1">'日程（C）前期'!B8</f>
        <v>会場:未定
(担当:トリニータ)</v>
      </c>
      <c r="D9" s="436"/>
      <c r="E9" s="290" t="s">
        <v>12</v>
      </c>
      <c r="F9" s="291"/>
      <c r="G9" s="292" t="str">
        <f>G26</f>
        <v>カティオーラ松岡A</v>
      </c>
      <c r="H9" s="293"/>
      <c r="I9" s="293"/>
      <c r="J9" s="143" t="s">
        <v>32</v>
      </c>
      <c r="K9" s="293" t="str">
        <f>P26</f>
        <v>トリニータJr</v>
      </c>
      <c r="L9" s="293"/>
      <c r="M9" s="310"/>
      <c r="N9" s="429"/>
      <c r="O9" s="430"/>
      <c r="P9" s="430"/>
      <c r="Q9" s="156" t="s">
        <v>32</v>
      </c>
      <c r="R9" s="430"/>
      <c r="S9" s="430"/>
      <c r="T9" s="431"/>
      <c r="U9" s="292" t="str">
        <f>G27</f>
        <v>明野東</v>
      </c>
      <c r="V9" s="293"/>
      <c r="W9" s="293"/>
      <c r="X9" s="143" t="s">
        <v>32</v>
      </c>
      <c r="Y9" s="293" t="str">
        <f>G26</f>
        <v>カティオーラ松岡A</v>
      </c>
      <c r="Z9" s="293"/>
      <c r="AA9" s="310"/>
      <c r="AB9" s="429"/>
      <c r="AC9" s="430"/>
      <c r="AD9" s="430"/>
      <c r="AE9" s="156" t="s">
        <v>32</v>
      </c>
      <c r="AF9" s="430"/>
      <c r="AG9" s="430"/>
      <c r="AH9" s="431"/>
      <c r="AI9" s="292" t="str">
        <f>P26</f>
        <v>トリニータJr</v>
      </c>
      <c r="AJ9" s="293"/>
      <c r="AK9" s="293"/>
      <c r="AL9" s="143" t="s">
        <v>32</v>
      </c>
      <c r="AM9" s="293" t="str">
        <f>G27</f>
        <v>明野東</v>
      </c>
      <c r="AN9" s="293"/>
      <c r="AO9" s="310"/>
      <c r="AP9" s="429"/>
      <c r="AQ9" s="430"/>
      <c r="AR9" s="430"/>
      <c r="AS9" s="156" t="s">
        <v>32</v>
      </c>
      <c r="AT9" s="430"/>
      <c r="AU9" s="430"/>
      <c r="AV9" s="474"/>
    </row>
    <row r="10" spans="2:48" ht="20.100000000000001" customHeight="1">
      <c r="B10" s="213" t="str">
        <f ca="1">'日程（C）前期'!A9</f>
        <v>５月１０日(日)</v>
      </c>
      <c r="C10" s="437"/>
      <c r="D10" s="438"/>
      <c r="E10" s="304" t="s">
        <v>13</v>
      </c>
      <c r="F10" s="305"/>
      <c r="G10" s="294"/>
      <c r="H10" s="295"/>
      <c r="I10" s="295"/>
      <c r="J10" s="144" t="s">
        <v>32</v>
      </c>
      <c r="K10" s="295"/>
      <c r="L10" s="295"/>
      <c r="M10" s="296"/>
      <c r="N10" s="425"/>
      <c r="O10" s="423"/>
      <c r="P10" s="423"/>
      <c r="Q10" s="157" t="s">
        <v>32</v>
      </c>
      <c r="R10" s="423"/>
      <c r="S10" s="423"/>
      <c r="T10" s="424"/>
      <c r="U10" s="294"/>
      <c r="V10" s="295"/>
      <c r="W10" s="295"/>
      <c r="X10" s="144" t="s">
        <v>32</v>
      </c>
      <c r="Y10" s="295"/>
      <c r="Z10" s="295"/>
      <c r="AA10" s="296"/>
      <c r="AB10" s="425"/>
      <c r="AC10" s="423"/>
      <c r="AD10" s="423"/>
      <c r="AE10" s="157" t="s">
        <v>32</v>
      </c>
      <c r="AF10" s="423"/>
      <c r="AG10" s="423"/>
      <c r="AH10" s="424"/>
      <c r="AI10" s="294"/>
      <c r="AJ10" s="295"/>
      <c r="AK10" s="295"/>
      <c r="AL10" s="144" t="s">
        <v>32</v>
      </c>
      <c r="AM10" s="295"/>
      <c r="AN10" s="295"/>
      <c r="AO10" s="296"/>
      <c r="AP10" s="425"/>
      <c r="AQ10" s="423"/>
      <c r="AR10" s="423"/>
      <c r="AS10" s="157" t="s">
        <v>32</v>
      </c>
      <c r="AT10" s="423"/>
      <c r="AU10" s="423"/>
      <c r="AV10" s="476"/>
    </row>
    <row r="11" spans="2:48" s="14" customFormat="1" ht="20.100000000000001" customHeight="1">
      <c r="B11" s="213" t="str">
        <f ca="1">'日程（C）前期'!A10</f>
        <v>第2節</v>
      </c>
      <c r="C11" s="439" t="str">
        <f ca="1">'日程（C）前期'!B10</f>
        <v>下郡小学校
(担当:滝尾下郡)</v>
      </c>
      <c r="D11" s="439"/>
      <c r="E11" s="443" t="s">
        <v>12</v>
      </c>
      <c r="F11" s="444"/>
      <c r="G11" s="307" t="str">
        <f>M26</f>
        <v>滝尾下郡</v>
      </c>
      <c r="H11" s="302"/>
      <c r="I11" s="302"/>
      <c r="J11" s="145" t="s">
        <v>32</v>
      </c>
      <c r="K11" s="302" t="str">
        <f>M27</f>
        <v>南大分</v>
      </c>
      <c r="L11" s="302"/>
      <c r="M11" s="303"/>
      <c r="N11" s="307" t="str">
        <f>J26</f>
        <v>明治</v>
      </c>
      <c r="O11" s="302"/>
      <c r="P11" s="302"/>
      <c r="Q11" s="145" t="s">
        <v>32</v>
      </c>
      <c r="R11" s="302" t="str">
        <f>S26</f>
        <v>桃園</v>
      </c>
      <c r="S11" s="302"/>
      <c r="T11" s="303"/>
      <c r="U11" s="307" t="str">
        <f>P27</f>
        <v>戸次</v>
      </c>
      <c r="V11" s="302"/>
      <c r="W11" s="302"/>
      <c r="X11" s="145" t="s">
        <v>32</v>
      </c>
      <c r="Y11" s="302" t="str">
        <f>M26</f>
        <v>滝尾下郡</v>
      </c>
      <c r="Z11" s="302"/>
      <c r="AA11" s="303"/>
      <c r="AB11" s="307" t="str">
        <f>J27</f>
        <v>金池長浜</v>
      </c>
      <c r="AC11" s="302"/>
      <c r="AD11" s="302"/>
      <c r="AE11" s="145" t="s">
        <v>32</v>
      </c>
      <c r="AF11" s="302" t="str">
        <f>J26</f>
        <v>明治</v>
      </c>
      <c r="AG11" s="302"/>
      <c r="AH11" s="303"/>
      <c r="AI11" s="307" t="str">
        <f>M27</f>
        <v>南大分</v>
      </c>
      <c r="AJ11" s="302"/>
      <c r="AK11" s="302"/>
      <c r="AL11" s="145" t="s">
        <v>32</v>
      </c>
      <c r="AM11" s="302" t="str">
        <f>P27</f>
        <v>戸次</v>
      </c>
      <c r="AN11" s="302"/>
      <c r="AO11" s="303"/>
      <c r="AP11" s="307" t="str">
        <f>S26</f>
        <v>桃園</v>
      </c>
      <c r="AQ11" s="302"/>
      <c r="AR11" s="302"/>
      <c r="AS11" s="145" t="s">
        <v>32</v>
      </c>
      <c r="AT11" s="302" t="str">
        <f>J27</f>
        <v>金池長浜</v>
      </c>
      <c r="AU11" s="302"/>
      <c r="AV11" s="308"/>
    </row>
    <row r="12" spans="2:48" s="14" customFormat="1" ht="20.100000000000001" customHeight="1" thickBot="1">
      <c r="B12" s="208"/>
      <c r="C12" s="440"/>
      <c r="D12" s="440"/>
      <c r="E12" s="441" t="s">
        <v>13</v>
      </c>
      <c r="F12" s="442"/>
      <c r="G12" s="299"/>
      <c r="H12" s="297"/>
      <c r="I12" s="297"/>
      <c r="J12" s="146" t="s">
        <v>32</v>
      </c>
      <c r="K12" s="297"/>
      <c r="L12" s="297"/>
      <c r="M12" s="298"/>
      <c r="N12" s="299"/>
      <c r="O12" s="297"/>
      <c r="P12" s="297"/>
      <c r="Q12" s="146" t="s">
        <v>32</v>
      </c>
      <c r="R12" s="297"/>
      <c r="S12" s="297"/>
      <c r="T12" s="298"/>
      <c r="U12" s="299"/>
      <c r="V12" s="297"/>
      <c r="W12" s="297"/>
      <c r="X12" s="146" t="s">
        <v>32</v>
      </c>
      <c r="Y12" s="297"/>
      <c r="Z12" s="297"/>
      <c r="AA12" s="298"/>
      <c r="AB12" s="299"/>
      <c r="AC12" s="297"/>
      <c r="AD12" s="297"/>
      <c r="AE12" s="146" t="s">
        <v>32</v>
      </c>
      <c r="AF12" s="297"/>
      <c r="AG12" s="297"/>
      <c r="AH12" s="298"/>
      <c r="AI12" s="299"/>
      <c r="AJ12" s="297"/>
      <c r="AK12" s="297"/>
      <c r="AL12" s="146" t="s">
        <v>32</v>
      </c>
      <c r="AM12" s="297"/>
      <c r="AN12" s="297"/>
      <c r="AO12" s="298"/>
      <c r="AP12" s="299"/>
      <c r="AQ12" s="297"/>
      <c r="AR12" s="297"/>
      <c r="AS12" s="146" t="s">
        <v>32</v>
      </c>
      <c r="AT12" s="297"/>
      <c r="AU12" s="297"/>
      <c r="AV12" s="314"/>
    </row>
    <row r="13" spans="2:48" ht="20.100000000000001" customHeight="1">
      <c r="B13" s="206" t="str">
        <f ca="1">'日程（C）前期'!A12</f>
        <v>第3節</v>
      </c>
      <c r="C13" s="435" t="str">
        <f ca="1">'日程（C）前期'!B12</f>
        <v>国宗G
(担当:カティオーラ)</v>
      </c>
      <c r="D13" s="436"/>
      <c r="E13" s="290" t="s">
        <v>12</v>
      </c>
      <c r="F13" s="291"/>
      <c r="G13" s="292" t="str">
        <f>P27</f>
        <v>戸次</v>
      </c>
      <c r="H13" s="293"/>
      <c r="I13" s="293"/>
      <c r="J13" s="143" t="s">
        <v>32</v>
      </c>
      <c r="K13" s="293" t="str">
        <f>S26</f>
        <v>桃園</v>
      </c>
      <c r="L13" s="293"/>
      <c r="M13" s="310"/>
      <c r="N13" s="429"/>
      <c r="O13" s="430"/>
      <c r="P13" s="430"/>
      <c r="Q13" s="156" t="s">
        <v>32</v>
      </c>
      <c r="R13" s="430"/>
      <c r="S13" s="430"/>
      <c r="T13" s="431"/>
      <c r="U13" s="292" t="str">
        <f>S26</f>
        <v>桃園</v>
      </c>
      <c r="V13" s="293"/>
      <c r="W13" s="293"/>
      <c r="X13" s="143" t="s">
        <v>32</v>
      </c>
      <c r="Y13" s="293" t="str">
        <f>G26</f>
        <v>カティオーラ松岡A</v>
      </c>
      <c r="Z13" s="293"/>
      <c r="AA13" s="310"/>
      <c r="AB13" s="429"/>
      <c r="AC13" s="430"/>
      <c r="AD13" s="430"/>
      <c r="AE13" s="156" t="s">
        <v>32</v>
      </c>
      <c r="AF13" s="430"/>
      <c r="AG13" s="430"/>
      <c r="AH13" s="431"/>
      <c r="AI13" s="292" t="str">
        <f>G26</f>
        <v>カティオーラ松岡A</v>
      </c>
      <c r="AJ13" s="293"/>
      <c r="AK13" s="293"/>
      <c r="AL13" s="143" t="s">
        <v>32</v>
      </c>
      <c r="AM13" s="293" t="str">
        <f>P27</f>
        <v>戸次</v>
      </c>
      <c r="AN13" s="293"/>
      <c r="AO13" s="310"/>
      <c r="AP13" s="429"/>
      <c r="AQ13" s="430"/>
      <c r="AR13" s="430"/>
      <c r="AS13" s="156" t="s">
        <v>32</v>
      </c>
      <c r="AT13" s="430"/>
      <c r="AU13" s="430"/>
      <c r="AV13" s="474"/>
    </row>
    <row r="14" spans="2:48" ht="20.100000000000001" customHeight="1">
      <c r="B14" s="213" t="str">
        <f ca="1">'日程（C）前期'!A13</f>
        <v>５月１６日(日)</v>
      </c>
      <c r="C14" s="437"/>
      <c r="D14" s="438"/>
      <c r="E14" s="304" t="s">
        <v>13</v>
      </c>
      <c r="F14" s="305"/>
      <c r="G14" s="294"/>
      <c r="H14" s="295"/>
      <c r="I14" s="295"/>
      <c r="J14" s="144" t="s">
        <v>32</v>
      </c>
      <c r="K14" s="295"/>
      <c r="L14" s="295"/>
      <c r="M14" s="296"/>
      <c r="N14" s="425"/>
      <c r="O14" s="423"/>
      <c r="P14" s="423"/>
      <c r="Q14" s="157" t="s">
        <v>32</v>
      </c>
      <c r="R14" s="423"/>
      <c r="S14" s="423"/>
      <c r="T14" s="424"/>
      <c r="U14" s="294"/>
      <c r="V14" s="295"/>
      <c r="W14" s="295"/>
      <c r="X14" s="144" t="s">
        <v>32</v>
      </c>
      <c r="Y14" s="295"/>
      <c r="Z14" s="295"/>
      <c r="AA14" s="296"/>
      <c r="AB14" s="425"/>
      <c r="AC14" s="423"/>
      <c r="AD14" s="423"/>
      <c r="AE14" s="157" t="s">
        <v>32</v>
      </c>
      <c r="AF14" s="423"/>
      <c r="AG14" s="423"/>
      <c r="AH14" s="424"/>
      <c r="AI14" s="294"/>
      <c r="AJ14" s="295"/>
      <c r="AK14" s="295"/>
      <c r="AL14" s="144" t="s">
        <v>32</v>
      </c>
      <c r="AM14" s="295"/>
      <c r="AN14" s="295"/>
      <c r="AO14" s="296"/>
      <c r="AP14" s="425"/>
      <c r="AQ14" s="423"/>
      <c r="AR14" s="423"/>
      <c r="AS14" s="157" t="s">
        <v>32</v>
      </c>
      <c r="AT14" s="423"/>
      <c r="AU14" s="423"/>
      <c r="AV14" s="476"/>
    </row>
    <row r="15" spans="2:48" s="14" customFormat="1" ht="20.100000000000001" customHeight="1">
      <c r="B15" s="213" t="str">
        <f ca="1">'日程（C）前期'!A14</f>
        <v>第3節</v>
      </c>
      <c r="C15" s="439" t="str">
        <f ca="1">'日程（C）前期'!B14</f>
        <v>金池小学校
(担当:金池長浜)</v>
      </c>
      <c r="D15" s="439"/>
      <c r="E15" s="443" t="s">
        <v>12</v>
      </c>
      <c r="F15" s="444"/>
      <c r="G15" s="307" t="str">
        <f>J26</f>
        <v>明治</v>
      </c>
      <c r="H15" s="302"/>
      <c r="I15" s="302"/>
      <c r="J15" s="145" t="s">
        <v>32</v>
      </c>
      <c r="K15" s="302" t="str">
        <f>M27</f>
        <v>南大分</v>
      </c>
      <c r="L15" s="302"/>
      <c r="M15" s="303"/>
      <c r="N15" s="307" t="str">
        <f>J27</f>
        <v>金池長浜</v>
      </c>
      <c r="O15" s="302"/>
      <c r="P15" s="302"/>
      <c r="Q15" s="145" t="s">
        <v>32</v>
      </c>
      <c r="R15" s="302" t="str">
        <f>M26</f>
        <v>滝尾下郡</v>
      </c>
      <c r="S15" s="302"/>
      <c r="T15" s="303"/>
      <c r="U15" s="307" t="str">
        <f>G27</f>
        <v>明野東</v>
      </c>
      <c r="V15" s="302"/>
      <c r="W15" s="302"/>
      <c r="X15" s="145" t="s">
        <v>32</v>
      </c>
      <c r="Y15" s="302" t="str">
        <f>J26</f>
        <v>明治</v>
      </c>
      <c r="Z15" s="302"/>
      <c r="AA15" s="303"/>
      <c r="AB15" s="307" t="str">
        <f>P26</f>
        <v>トリニータJr</v>
      </c>
      <c r="AC15" s="302"/>
      <c r="AD15" s="302"/>
      <c r="AE15" s="145" t="s">
        <v>32</v>
      </c>
      <c r="AF15" s="302" t="str">
        <f>J27</f>
        <v>金池長浜</v>
      </c>
      <c r="AG15" s="302"/>
      <c r="AH15" s="303"/>
      <c r="AI15" s="307" t="str">
        <f>M27</f>
        <v>南大分</v>
      </c>
      <c r="AJ15" s="302"/>
      <c r="AK15" s="302"/>
      <c r="AL15" s="145" t="s">
        <v>32</v>
      </c>
      <c r="AM15" s="302" t="str">
        <f>G27</f>
        <v>明野東</v>
      </c>
      <c r="AN15" s="302"/>
      <c r="AO15" s="303"/>
      <c r="AP15" s="307" t="str">
        <f>M26</f>
        <v>滝尾下郡</v>
      </c>
      <c r="AQ15" s="302"/>
      <c r="AR15" s="302"/>
      <c r="AS15" s="145" t="s">
        <v>32</v>
      </c>
      <c r="AT15" s="302" t="str">
        <f>P26</f>
        <v>トリニータJr</v>
      </c>
      <c r="AU15" s="302"/>
      <c r="AV15" s="308"/>
    </row>
    <row r="16" spans="2:48" s="14" customFormat="1" ht="20.100000000000001" customHeight="1" thickBot="1">
      <c r="B16" s="208"/>
      <c r="C16" s="440"/>
      <c r="D16" s="440"/>
      <c r="E16" s="441" t="s">
        <v>13</v>
      </c>
      <c r="F16" s="442"/>
      <c r="G16" s="299"/>
      <c r="H16" s="297"/>
      <c r="I16" s="297"/>
      <c r="J16" s="146" t="s">
        <v>32</v>
      </c>
      <c r="K16" s="297"/>
      <c r="L16" s="297"/>
      <c r="M16" s="298"/>
      <c r="N16" s="299"/>
      <c r="O16" s="297"/>
      <c r="P16" s="297"/>
      <c r="Q16" s="146" t="s">
        <v>32</v>
      </c>
      <c r="R16" s="297"/>
      <c r="S16" s="297"/>
      <c r="T16" s="298"/>
      <c r="U16" s="299"/>
      <c r="V16" s="297"/>
      <c r="W16" s="297"/>
      <c r="X16" s="146" t="s">
        <v>32</v>
      </c>
      <c r="Y16" s="297"/>
      <c r="Z16" s="297"/>
      <c r="AA16" s="298"/>
      <c r="AB16" s="299"/>
      <c r="AC16" s="297"/>
      <c r="AD16" s="297"/>
      <c r="AE16" s="146" t="s">
        <v>32</v>
      </c>
      <c r="AF16" s="297"/>
      <c r="AG16" s="297"/>
      <c r="AH16" s="298"/>
      <c r="AI16" s="299"/>
      <c r="AJ16" s="297"/>
      <c r="AK16" s="297"/>
      <c r="AL16" s="146" t="s">
        <v>32</v>
      </c>
      <c r="AM16" s="297"/>
      <c r="AN16" s="297"/>
      <c r="AO16" s="298"/>
      <c r="AP16" s="299"/>
      <c r="AQ16" s="297"/>
      <c r="AR16" s="297"/>
      <c r="AS16" s="146" t="s">
        <v>32</v>
      </c>
      <c r="AT16" s="297"/>
      <c r="AU16" s="297"/>
      <c r="AV16" s="314"/>
    </row>
    <row r="17" spans="2:48" s="14" customFormat="1" ht="20.100000000000001" customHeight="1">
      <c r="B17" s="206" t="str">
        <f ca="1">'日程（C）前期'!A16</f>
        <v>第4節</v>
      </c>
      <c r="C17" s="435" t="str">
        <f ca="1">'日程（C）前期'!B16</f>
        <v>南大分小学校
(担当:戸次)</v>
      </c>
      <c r="D17" s="436"/>
      <c r="E17" s="449" t="s">
        <v>12</v>
      </c>
      <c r="F17" s="450"/>
      <c r="G17" s="292" t="str">
        <f>G26</f>
        <v>カティオーラ松岡A</v>
      </c>
      <c r="H17" s="293"/>
      <c r="I17" s="293"/>
      <c r="J17" s="143" t="s">
        <v>32</v>
      </c>
      <c r="K17" s="293" t="str">
        <f>M27</f>
        <v>南大分</v>
      </c>
      <c r="L17" s="293"/>
      <c r="M17" s="310"/>
      <c r="N17" s="292" t="str">
        <f>P27</f>
        <v>戸次</v>
      </c>
      <c r="O17" s="293"/>
      <c r="P17" s="293"/>
      <c r="Q17" s="143" t="s">
        <v>32</v>
      </c>
      <c r="R17" s="293" t="str">
        <f>P26</f>
        <v>トリニータJr</v>
      </c>
      <c r="S17" s="293"/>
      <c r="T17" s="310"/>
      <c r="U17" s="292" t="str">
        <f>M27</f>
        <v>南大分</v>
      </c>
      <c r="V17" s="293"/>
      <c r="W17" s="293"/>
      <c r="X17" s="143" t="s">
        <v>32</v>
      </c>
      <c r="Y17" s="293" t="str">
        <f>J27</f>
        <v>金池長浜</v>
      </c>
      <c r="Z17" s="293"/>
      <c r="AA17" s="310"/>
      <c r="AB17" s="292" t="str">
        <f>J26</f>
        <v>明治</v>
      </c>
      <c r="AC17" s="293"/>
      <c r="AD17" s="293"/>
      <c r="AE17" s="143" t="s">
        <v>32</v>
      </c>
      <c r="AF17" s="293" t="str">
        <f>P27</f>
        <v>戸次</v>
      </c>
      <c r="AG17" s="293"/>
      <c r="AH17" s="310"/>
      <c r="AI17" s="292" t="str">
        <f>J27</f>
        <v>金池長浜</v>
      </c>
      <c r="AJ17" s="293"/>
      <c r="AK17" s="293"/>
      <c r="AL17" s="143" t="s">
        <v>32</v>
      </c>
      <c r="AM17" s="293" t="str">
        <f>G26</f>
        <v>カティオーラ松岡A</v>
      </c>
      <c r="AN17" s="293"/>
      <c r="AO17" s="310"/>
      <c r="AP17" s="292" t="str">
        <f>P26</f>
        <v>トリニータJr</v>
      </c>
      <c r="AQ17" s="293"/>
      <c r="AR17" s="293"/>
      <c r="AS17" s="143" t="s">
        <v>32</v>
      </c>
      <c r="AT17" s="293" t="str">
        <f>J26</f>
        <v>明治</v>
      </c>
      <c r="AU17" s="293"/>
      <c r="AV17" s="309"/>
    </row>
    <row r="18" spans="2:48" s="14" customFormat="1" ht="20.100000000000001" customHeight="1">
      <c r="B18" s="213" t="str">
        <f ca="1">'日程（C）前期'!A17</f>
        <v>６月７日(土)</v>
      </c>
      <c r="C18" s="437"/>
      <c r="D18" s="438"/>
      <c r="E18" s="451" t="s">
        <v>13</v>
      </c>
      <c r="F18" s="452"/>
      <c r="G18" s="294"/>
      <c r="H18" s="295"/>
      <c r="I18" s="295"/>
      <c r="J18" s="144" t="s">
        <v>32</v>
      </c>
      <c r="K18" s="295"/>
      <c r="L18" s="295"/>
      <c r="M18" s="296"/>
      <c r="N18" s="294"/>
      <c r="O18" s="295"/>
      <c r="P18" s="295"/>
      <c r="Q18" s="144" t="s">
        <v>32</v>
      </c>
      <c r="R18" s="295"/>
      <c r="S18" s="295"/>
      <c r="T18" s="296"/>
      <c r="U18" s="294"/>
      <c r="V18" s="295"/>
      <c r="W18" s="295"/>
      <c r="X18" s="144" t="s">
        <v>32</v>
      </c>
      <c r="Y18" s="295"/>
      <c r="Z18" s="295"/>
      <c r="AA18" s="296"/>
      <c r="AB18" s="294"/>
      <c r="AC18" s="295"/>
      <c r="AD18" s="295"/>
      <c r="AE18" s="144" t="s">
        <v>32</v>
      </c>
      <c r="AF18" s="295"/>
      <c r="AG18" s="295"/>
      <c r="AH18" s="296"/>
      <c r="AI18" s="294"/>
      <c r="AJ18" s="295"/>
      <c r="AK18" s="295"/>
      <c r="AL18" s="144" t="s">
        <v>32</v>
      </c>
      <c r="AM18" s="295"/>
      <c r="AN18" s="295"/>
      <c r="AO18" s="296"/>
      <c r="AP18" s="294"/>
      <c r="AQ18" s="295"/>
      <c r="AR18" s="295"/>
      <c r="AS18" s="144" t="s">
        <v>32</v>
      </c>
      <c r="AT18" s="295"/>
      <c r="AU18" s="295"/>
      <c r="AV18" s="306"/>
    </row>
    <row r="19" spans="2:48" ht="20.100000000000001" customHeight="1">
      <c r="B19" s="213" t="str">
        <f ca="1">'日程（C）前期'!A18</f>
        <v>第4節</v>
      </c>
      <c r="C19" s="439" t="str">
        <f ca="1">'日程（C）前期'!B18</f>
        <v>会場:明野東小学校
(担当:明野東)</v>
      </c>
      <c r="D19" s="439"/>
      <c r="E19" s="312" t="s">
        <v>12</v>
      </c>
      <c r="F19" s="313"/>
      <c r="G19" s="307" t="str">
        <f>G27</f>
        <v>明野東</v>
      </c>
      <c r="H19" s="302"/>
      <c r="I19" s="302"/>
      <c r="J19" s="145" t="s">
        <v>32</v>
      </c>
      <c r="K19" s="302" t="str">
        <f>M26</f>
        <v>滝尾下郡</v>
      </c>
      <c r="L19" s="302"/>
      <c r="M19" s="303"/>
      <c r="N19" s="343"/>
      <c r="O19" s="340"/>
      <c r="P19" s="340"/>
      <c r="Q19" s="154" t="s">
        <v>32</v>
      </c>
      <c r="R19" s="340"/>
      <c r="S19" s="340"/>
      <c r="T19" s="426"/>
      <c r="U19" s="307" t="str">
        <f>M26</f>
        <v>滝尾下郡</v>
      </c>
      <c r="V19" s="302"/>
      <c r="W19" s="302"/>
      <c r="X19" s="145" t="s">
        <v>32</v>
      </c>
      <c r="Y19" s="302" t="str">
        <f>S26</f>
        <v>桃園</v>
      </c>
      <c r="Z19" s="302"/>
      <c r="AA19" s="303"/>
      <c r="AB19" s="343"/>
      <c r="AC19" s="340"/>
      <c r="AD19" s="340"/>
      <c r="AE19" s="154" t="s">
        <v>32</v>
      </c>
      <c r="AF19" s="340"/>
      <c r="AG19" s="340"/>
      <c r="AH19" s="426"/>
      <c r="AI19" s="307" t="str">
        <f>S26</f>
        <v>桃園</v>
      </c>
      <c r="AJ19" s="302"/>
      <c r="AK19" s="302"/>
      <c r="AL19" s="145" t="s">
        <v>32</v>
      </c>
      <c r="AM19" s="302" t="str">
        <f>G27</f>
        <v>明野東</v>
      </c>
      <c r="AN19" s="302"/>
      <c r="AO19" s="303"/>
      <c r="AP19" s="343"/>
      <c r="AQ19" s="340"/>
      <c r="AR19" s="340"/>
      <c r="AS19" s="154" t="s">
        <v>32</v>
      </c>
      <c r="AT19" s="340"/>
      <c r="AU19" s="340"/>
      <c r="AV19" s="341"/>
    </row>
    <row r="20" spans="2:48" ht="20.100000000000001" customHeight="1" thickBot="1">
      <c r="B20" s="208"/>
      <c r="C20" s="440"/>
      <c r="D20" s="440"/>
      <c r="E20" s="300" t="s">
        <v>13</v>
      </c>
      <c r="F20" s="301"/>
      <c r="G20" s="299"/>
      <c r="H20" s="297"/>
      <c r="I20" s="297"/>
      <c r="J20" s="146" t="s">
        <v>32</v>
      </c>
      <c r="K20" s="297"/>
      <c r="L20" s="297"/>
      <c r="M20" s="298"/>
      <c r="N20" s="346"/>
      <c r="O20" s="344"/>
      <c r="P20" s="344"/>
      <c r="Q20" s="155" t="s">
        <v>32</v>
      </c>
      <c r="R20" s="344"/>
      <c r="S20" s="344"/>
      <c r="T20" s="453"/>
      <c r="U20" s="299"/>
      <c r="V20" s="297"/>
      <c r="W20" s="297"/>
      <c r="X20" s="146" t="s">
        <v>32</v>
      </c>
      <c r="Y20" s="297"/>
      <c r="Z20" s="297"/>
      <c r="AA20" s="298"/>
      <c r="AB20" s="346"/>
      <c r="AC20" s="344"/>
      <c r="AD20" s="344"/>
      <c r="AE20" s="155" t="s">
        <v>32</v>
      </c>
      <c r="AF20" s="344"/>
      <c r="AG20" s="344"/>
      <c r="AH20" s="453"/>
      <c r="AI20" s="299"/>
      <c r="AJ20" s="297"/>
      <c r="AK20" s="297"/>
      <c r="AL20" s="146" t="s">
        <v>32</v>
      </c>
      <c r="AM20" s="297"/>
      <c r="AN20" s="297"/>
      <c r="AO20" s="298"/>
      <c r="AP20" s="346"/>
      <c r="AQ20" s="344"/>
      <c r="AR20" s="344"/>
      <c r="AS20" s="155" t="s">
        <v>32</v>
      </c>
      <c r="AT20" s="344"/>
      <c r="AU20" s="344"/>
      <c r="AV20" s="345"/>
    </row>
    <row r="21" spans="2:48" ht="20.100000000000001" customHeight="1">
      <c r="B21" s="485" t="s">
        <v>59</v>
      </c>
      <c r="C21" s="454"/>
      <c r="D21" s="454"/>
      <c r="E21" s="456" t="s">
        <v>12</v>
      </c>
      <c r="F21" s="457"/>
      <c r="G21" s="429"/>
      <c r="H21" s="430"/>
      <c r="I21" s="430"/>
      <c r="J21" s="156" t="s">
        <v>32</v>
      </c>
      <c r="K21" s="430"/>
      <c r="L21" s="430"/>
      <c r="M21" s="431"/>
      <c r="N21" s="429"/>
      <c r="O21" s="430"/>
      <c r="P21" s="430"/>
      <c r="Q21" s="156" t="s">
        <v>32</v>
      </c>
      <c r="R21" s="430"/>
      <c r="S21" s="430"/>
      <c r="T21" s="431"/>
      <c r="U21" s="429"/>
      <c r="V21" s="430"/>
      <c r="W21" s="430"/>
      <c r="X21" s="156" t="s">
        <v>32</v>
      </c>
      <c r="Y21" s="430"/>
      <c r="Z21" s="430"/>
      <c r="AA21" s="431"/>
      <c r="AB21" s="429"/>
      <c r="AC21" s="430"/>
      <c r="AD21" s="430"/>
      <c r="AE21" s="156" t="s">
        <v>32</v>
      </c>
      <c r="AF21" s="430"/>
      <c r="AG21" s="430"/>
      <c r="AH21" s="431"/>
      <c r="AI21" s="429"/>
      <c r="AJ21" s="430"/>
      <c r="AK21" s="430"/>
      <c r="AL21" s="156" t="s">
        <v>32</v>
      </c>
      <c r="AM21" s="430"/>
      <c r="AN21" s="430"/>
      <c r="AO21" s="431"/>
      <c r="AP21" s="429"/>
      <c r="AQ21" s="430"/>
      <c r="AR21" s="430"/>
      <c r="AS21" s="156" t="s">
        <v>32</v>
      </c>
      <c r="AT21" s="430"/>
      <c r="AU21" s="430"/>
      <c r="AV21" s="474"/>
    </row>
    <row r="22" spans="2:48" ht="20.100000000000001" customHeight="1">
      <c r="B22" s="486"/>
      <c r="C22" s="455"/>
      <c r="D22" s="455"/>
      <c r="E22" s="458" t="s">
        <v>13</v>
      </c>
      <c r="F22" s="459"/>
      <c r="G22" s="425"/>
      <c r="H22" s="423"/>
      <c r="I22" s="423"/>
      <c r="J22" s="157" t="s">
        <v>32</v>
      </c>
      <c r="K22" s="423"/>
      <c r="L22" s="423"/>
      <c r="M22" s="424"/>
      <c r="N22" s="425"/>
      <c r="O22" s="423"/>
      <c r="P22" s="423"/>
      <c r="Q22" s="157" t="s">
        <v>32</v>
      </c>
      <c r="R22" s="423"/>
      <c r="S22" s="423"/>
      <c r="T22" s="424"/>
      <c r="U22" s="425"/>
      <c r="V22" s="423"/>
      <c r="W22" s="423"/>
      <c r="X22" s="157" t="s">
        <v>32</v>
      </c>
      <c r="Y22" s="423"/>
      <c r="Z22" s="423"/>
      <c r="AA22" s="424"/>
      <c r="AB22" s="425"/>
      <c r="AC22" s="423"/>
      <c r="AD22" s="423"/>
      <c r="AE22" s="157" t="s">
        <v>32</v>
      </c>
      <c r="AF22" s="423"/>
      <c r="AG22" s="423"/>
      <c r="AH22" s="424"/>
      <c r="AI22" s="425"/>
      <c r="AJ22" s="423"/>
      <c r="AK22" s="423"/>
      <c r="AL22" s="157" t="s">
        <v>32</v>
      </c>
      <c r="AM22" s="423"/>
      <c r="AN22" s="423"/>
      <c r="AO22" s="424"/>
      <c r="AP22" s="425"/>
      <c r="AQ22" s="423"/>
      <c r="AR22" s="423"/>
      <c r="AS22" s="157" t="s">
        <v>32</v>
      </c>
      <c r="AT22" s="423"/>
      <c r="AU22" s="423"/>
      <c r="AV22" s="476"/>
    </row>
    <row r="23" spans="2:48" ht="20.100000000000001" customHeight="1">
      <c r="B23" s="486"/>
      <c r="C23" s="455"/>
      <c r="D23" s="455"/>
      <c r="E23" s="461" t="s">
        <v>12</v>
      </c>
      <c r="F23" s="462"/>
      <c r="G23" s="343"/>
      <c r="H23" s="340"/>
      <c r="I23" s="340"/>
      <c r="J23" s="154" t="s">
        <v>32</v>
      </c>
      <c r="K23" s="340"/>
      <c r="L23" s="340"/>
      <c r="M23" s="426"/>
      <c r="N23" s="343"/>
      <c r="O23" s="340"/>
      <c r="P23" s="340"/>
      <c r="Q23" s="154" t="s">
        <v>32</v>
      </c>
      <c r="R23" s="340"/>
      <c r="S23" s="340"/>
      <c r="T23" s="426"/>
      <c r="U23" s="343"/>
      <c r="V23" s="340"/>
      <c r="W23" s="340"/>
      <c r="X23" s="154" t="s">
        <v>32</v>
      </c>
      <c r="Y23" s="340"/>
      <c r="Z23" s="340"/>
      <c r="AA23" s="426"/>
      <c r="AB23" s="343"/>
      <c r="AC23" s="340"/>
      <c r="AD23" s="340"/>
      <c r="AE23" s="154" t="s">
        <v>32</v>
      </c>
      <c r="AF23" s="340"/>
      <c r="AG23" s="340"/>
      <c r="AH23" s="426"/>
      <c r="AI23" s="343"/>
      <c r="AJ23" s="340"/>
      <c r="AK23" s="340"/>
      <c r="AL23" s="154" t="s">
        <v>32</v>
      </c>
      <c r="AM23" s="340"/>
      <c r="AN23" s="340"/>
      <c r="AO23" s="426"/>
      <c r="AP23" s="343"/>
      <c r="AQ23" s="340"/>
      <c r="AR23" s="340"/>
      <c r="AS23" s="154" t="s">
        <v>32</v>
      </c>
      <c r="AT23" s="340"/>
      <c r="AU23" s="340"/>
      <c r="AV23" s="341"/>
    </row>
    <row r="24" spans="2:48" ht="20.100000000000001" customHeight="1" thickBot="1">
      <c r="B24" s="487"/>
      <c r="C24" s="460"/>
      <c r="D24" s="460"/>
      <c r="E24" s="463" t="s">
        <v>13</v>
      </c>
      <c r="F24" s="464"/>
      <c r="G24" s="346"/>
      <c r="H24" s="344"/>
      <c r="I24" s="344"/>
      <c r="J24" s="155" t="s">
        <v>32</v>
      </c>
      <c r="K24" s="344"/>
      <c r="L24" s="344"/>
      <c r="M24" s="453"/>
      <c r="N24" s="346"/>
      <c r="O24" s="344"/>
      <c r="P24" s="344"/>
      <c r="Q24" s="155" t="s">
        <v>32</v>
      </c>
      <c r="R24" s="344"/>
      <c r="S24" s="344"/>
      <c r="T24" s="453"/>
      <c r="U24" s="346"/>
      <c r="V24" s="344"/>
      <c r="W24" s="344"/>
      <c r="X24" s="155" t="s">
        <v>32</v>
      </c>
      <c r="Y24" s="344"/>
      <c r="Z24" s="344"/>
      <c r="AA24" s="453"/>
      <c r="AB24" s="346"/>
      <c r="AC24" s="344"/>
      <c r="AD24" s="344"/>
      <c r="AE24" s="155"/>
      <c r="AF24" s="344"/>
      <c r="AG24" s="344"/>
      <c r="AH24" s="453"/>
      <c r="AI24" s="346"/>
      <c r="AJ24" s="344"/>
      <c r="AK24" s="344"/>
      <c r="AL24" s="155" t="s">
        <v>32</v>
      </c>
      <c r="AM24" s="344"/>
      <c r="AN24" s="344"/>
      <c r="AO24" s="453"/>
      <c r="AP24" s="346"/>
      <c r="AQ24" s="344"/>
      <c r="AR24" s="344"/>
      <c r="AS24" s="155" t="s">
        <v>32</v>
      </c>
      <c r="AT24" s="344"/>
      <c r="AU24" s="344"/>
      <c r="AV24" s="345"/>
    </row>
    <row r="26" spans="2:48">
      <c r="F26" s="13" t="s">
        <v>34</v>
      </c>
      <c r="G26" s="465" t="str">
        <f ca="1">'組合せ (前期)'!D6</f>
        <v>カティオーラ松岡A</v>
      </c>
      <c r="H26" s="465"/>
      <c r="I26" s="13" t="s">
        <v>35</v>
      </c>
      <c r="J26" s="465" t="str">
        <f ca="1">'組合せ (前期)'!D7</f>
        <v>明治</v>
      </c>
      <c r="K26" s="465"/>
      <c r="L26" s="13" t="s">
        <v>36</v>
      </c>
      <c r="M26" s="465" t="str">
        <f ca="1">'組合せ (前期)'!D8</f>
        <v>滝尾下郡</v>
      </c>
      <c r="N26" s="465"/>
      <c r="O26" s="13" t="s">
        <v>37</v>
      </c>
      <c r="P26" s="465" t="str">
        <f ca="1">'組合せ (前期)'!D9</f>
        <v>トリニータJr</v>
      </c>
      <c r="Q26" s="465"/>
      <c r="R26" s="13" t="s">
        <v>38</v>
      </c>
      <c r="S26" s="465" t="str">
        <f ca="1">'組合せ (前期)'!D10</f>
        <v>桃園</v>
      </c>
      <c r="T26" s="465"/>
    </row>
    <row r="27" spans="2:48">
      <c r="F27" s="13" t="s">
        <v>39</v>
      </c>
      <c r="G27" s="465" t="str">
        <f ca="1">'組合せ (前期)'!D11</f>
        <v>明野東</v>
      </c>
      <c r="H27" s="465"/>
      <c r="I27" s="13" t="s">
        <v>40</v>
      </c>
      <c r="J27" s="465" t="str">
        <f ca="1">'組合せ (前期)'!D12</f>
        <v>金池長浜</v>
      </c>
      <c r="K27" s="465"/>
      <c r="L27" s="13" t="s">
        <v>41</v>
      </c>
      <c r="M27" s="465" t="str">
        <f ca="1">'組合せ (前期)'!D13</f>
        <v>南大分</v>
      </c>
      <c r="N27" s="465"/>
      <c r="O27" s="13" t="s">
        <v>42</v>
      </c>
      <c r="P27" s="465" t="str">
        <f ca="1">'組合せ (前期)'!D14</f>
        <v>戸次</v>
      </c>
      <c r="Q27" s="465"/>
      <c r="R27" s="13"/>
      <c r="S27" s="52"/>
      <c r="T27" s="52"/>
    </row>
    <row r="29" spans="2:48">
      <c r="AD29" s="14"/>
      <c r="AE29" s="14"/>
      <c r="AF29" s="14"/>
      <c r="AG29" s="14"/>
      <c r="AH29" s="14"/>
      <c r="AI29" s="14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8" ht="30" customHeight="1">
      <c r="B30" s="88" t="s">
        <v>104</v>
      </c>
      <c r="C30" s="14"/>
      <c r="D30" s="14"/>
      <c r="E30" s="16" t="s">
        <v>0</v>
      </c>
      <c r="G30" s="17" t="s">
        <v>1</v>
      </c>
      <c r="H30" s="115" t="s">
        <v>100</v>
      </c>
      <c r="I30" s="18">
        <v>3</v>
      </c>
      <c r="K30" s="17" t="s">
        <v>2</v>
      </c>
      <c r="L30" s="115" t="s">
        <v>101</v>
      </c>
      <c r="M30" s="18">
        <v>0</v>
      </c>
      <c r="O30" s="49" t="s">
        <v>3</v>
      </c>
      <c r="P30" s="115" t="s">
        <v>102</v>
      </c>
      <c r="Q30" s="18">
        <v>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15"/>
      <c r="AK30" s="15"/>
      <c r="AL30" s="15"/>
      <c r="AM30" s="15"/>
      <c r="AN30" s="15"/>
      <c r="AO30" s="15"/>
      <c r="AP30" s="15"/>
      <c r="AQ30" s="15"/>
      <c r="AR30" s="14"/>
    </row>
    <row r="31" spans="2:48" ht="9.75" customHeight="1" thickBo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2:48" ht="60" customHeight="1" thickBot="1">
      <c r="B32" s="19"/>
      <c r="C32" s="20"/>
      <c r="D32" s="355" t="str">
        <f>B33</f>
        <v>カティオーラ松岡A</v>
      </c>
      <c r="E32" s="349"/>
      <c r="F32" s="349"/>
      <c r="G32" s="349" t="str">
        <f>B35</f>
        <v>明治</v>
      </c>
      <c r="H32" s="349"/>
      <c r="I32" s="349"/>
      <c r="J32" s="349" t="str">
        <f>B37</f>
        <v>滝尾下郡</v>
      </c>
      <c r="K32" s="349"/>
      <c r="L32" s="349"/>
      <c r="M32" s="349" t="str">
        <f>B39</f>
        <v>トリニータJr</v>
      </c>
      <c r="N32" s="349"/>
      <c r="O32" s="349"/>
      <c r="P32" s="349" t="str">
        <f>B41</f>
        <v>桃園</v>
      </c>
      <c r="Q32" s="349"/>
      <c r="R32" s="349"/>
      <c r="S32" s="349" t="str">
        <f>B43</f>
        <v>明野東</v>
      </c>
      <c r="T32" s="349"/>
      <c r="U32" s="349"/>
      <c r="V32" s="349" t="str">
        <f>B45</f>
        <v>金池長浜</v>
      </c>
      <c r="W32" s="349"/>
      <c r="X32" s="349"/>
      <c r="Y32" s="349" t="str">
        <f>B47</f>
        <v>南大分</v>
      </c>
      <c r="Z32" s="349"/>
      <c r="AA32" s="349"/>
      <c r="AB32" s="349" t="str">
        <f>B49</f>
        <v>戸次</v>
      </c>
      <c r="AC32" s="349"/>
      <c r="AD32" s="350"/>
      <c r="AE32" s="53" t="s">
        <v>1</v>
      </c>
      <c r="AF32" s="21" t="s">
        <v>4</v>
      </c>
      <c r="AG32" s="21" t="s">
        <v>3</v>
      </c>
      <c r="AH32" s="21" t="s">
        <v>5</v>
      </c>
      <c r="AI32" s="21" t="s">
        <v>6</v>
      </c>
      <c r="AJ32" s="21" t="s">
        <v>7</v>
      </c>
      <c r="AK32" s="385" t="s">
        <v>52</v>
      </c>
      <c r="AL32" s="386"/>
      <c r="AM32" s="21" t="s">
        <v>53</v>
      </c>
      <c r="AN32" s="385" t="s">
        <v>54</v>
      </c>
      <c r="AO32" s="386"/>
      <c r="AP32" s="481" t="s">
        <v>55</v>
      </c>
      <c r="AQ32" s="481"/>
      <c r="AR32" s="483" t="s">
        <v>199</v>
      </c>
      <c r="AS32" s="484"/>
    </row>
    <row r="33" spans="2:45" ht="20.100000000000001" customHeight="1">
      <c r="B33" s="353" t="str">
        <f>G26</f>
        <v>カティオーラ松岡A</v>
      </c>
      <c r="C33" s="54" t="s">
        <v>8</v>
      </c>
      <c r="D33" s="118"/>
      <c r="E33" s="119"/>
      <c r="F33" s="120"/>
      <c r="G33" s="121"/>
      <c r="H33" s="24" t="str">
        <f>IF(G34="","",IF(G34=I34,"△",IF(G34&gt;I34,"○",IF(G34&lt;I34,"●",IF))))</f>
        <v/>
      </c>
      <c r="I33" s="122"/>
      <c r="J33" s="121"/>
      <c r="K33" s="24" t="str">
        <f>IF(J34="","",IF(J34=L34,"△",IF(J34&gt;L34,"○",IF(J34&lt;L34,"●",IF))))</f>
        <v/>
      </c>
      <c r="L33" s="122"/>
      <c r="M33" s="121"/>
      <c r="N33" s="24" t="str">
        <f>IF(M34="","",IF(M34=O34,"△",IF(M34&gt;O34,"○",IF(M34&lt;O34,"●",IF))))</f>
        <v/>
      </c>
      <c r="O33" s="122"/>
      <c r="P33" s="121"/>
      <c r="Q33" s="24" t="str">
        <f>IF(P34="","",IF(P34=R34,"△",IF(P34&gt;R34,"○",IF(P34&lt;R34,"●",IF))))</f>
        <v/>
      </c>
      <c r="R33" s="122"/>
      <c r="S33" s="121"/>
      <c r="T33" s="24" t="str">
        <f>IF(S34="","",IF(S34=U34,"△",IF(S34&gt;U34,"○",IF(S34&lt;U34,"●",IF))))</f>
        <v/>
      </c>
      <c r="U33" s="122"/>
      <c r="V33" s="121"/>
      <c r="W33" s="24" t="str">
        <f>IF(V34="","",IF(V34=X34,"△",IF(V34&gt;X34,"○",IF(V34&lt;X34,"●",IF))))</f>
        <v/>
      </c>
      <c r="X33" s="122"/>
      <c r="Y33" s="121"/>
      <c r="Z33" s="24" t="str">
        <f>IF(Y34="","",IF(Y34=AA34,"△",IF(Y34&gt;AA34,"○",IF(Y34&lt;AA34,"●",IF))))</f>
        <v/>
      </c>
      <c r="AA33" s="122"/>
      <c r="AB33" s="121"/>
      <c r="AC33" s="24" t="str">
        <f>IF(AB34="","",IF(AB34=AD34,"△",IF(AB34&gt;AD34,"○",IF(AB34&lt;AD34,"●",IF))))</f>
        <v/>
      </c>
      <c r="AD33" s="123"/>
      <c r="AE33" s="468">
        <f>COUNTIF(D33:AD33,"○")</f>
        <v>0</v>
      </c>
      <c r="AF33" s="469">
        <f>COUNTIF(D33:AD33,"●")</f>
        <v>0</v>
      </c>
      <c r="AG33" s="469">
        <f>COUNTIF(D33:AD33,"△")</f>
        <v>0</v>
      </c>
      <c r="AH33" s="469">
        <f>SUM(D34,G34,J34,M34,P34,S34,V34,Y34,AB34)</f>
        <v>0</v>
      </c>
      <c r="AI33" s="469">
        <f>SUM(F34,I34,L34,O34,R34,U34,X34,AA34,AD34)</f>
        <v>0</v>
      </c>
      <c r="AJ33" s="470">
        <f>(AE33*3)+(AG33*1)</f>
        <v>0</v>
      </c>
      <c r="AK33" s="427">
        <f>RANK(AJ33,$AJ$33:AJ$50)</f>
        <v>1</v>
      </c>
      <c r="AL33" s="428" t="s">
        <v>56</v>
      </c>
      <c r="AM33" s="469">
        <f>AH33-AI33</f>
        <v>0</v>
      </c>
      <c r="AN33" s="480">
        <f>RANK(AM33,$AM$33:AM$50)</f>
        <v>1</v>
      </c>
      <c r="AO33" s="482" t="s">
        <v>56</v>
      </c>
      <c r="AP33" s="477"/>
      <c r="AQ33" s="477"/>
      <c r="AR33" s="469">
        <f>AJ33/9</f>
        <v>0</v>
      </c>
      <c r="AS33" s="478"/>
    </row>
    <row r="34" spans="2:45" ht="20.100000000000001" customHeight="1">
      <c r="B34" s="354"/>
      <c r="C34" s="55" t="s">
        <v>9</v>
      </c>
      <c r="D34" s="124"/>
      <c r="E34" s="26"/>
      <c r="F34" s="125"/>
      <c r="G34" s="36" t="str">
        <f>IF(G6="","",G6)</f>
        <v/>
      </c>
      <c r="H34" s="28" t="s">
        <v>17</v>
      </c>
      <c r="I34" s="35" t="str">
        <f>IF(K6="","",K6)</f>
        <v/>
      </c>
      <c r="J34" s="36" t="str">
        <f>IF(Y6="","",Y6)</f>
        <v/>
      </c>
      <c r="K34" s="28" t="s">
        <v>17</v>
      </c>
      <c r="L34" s="35" t="str">
        <f>IF(U6="","",U6)</f>
        <v/>
      </c>
      <c r="M34" s="36" t="str">
        <f>IF(G10="","",G10)</f>
        <v/>
      </c>
      <c r="N34" s="28" t="s">
        <v>17</v>
      </c>
      <c r="O34" s="35" t="str">
        <f>IF(K10="","",K10)</f>
        <v/>
      </c>
      <c r="P34" s="36" t="str">
        <f>IF(Y14="","",Y14)</f>
        <v/>
      </c>
      <c r="Q34" s="28" t="s">
        <v>17</v>
      </c>
      <c r="R34" s="35" t="str">
        <f>IF(U14="","",U14)</f>
        <v/>
      </c>
      <c r="S34" s="36" t="str">
        <f>IF(Y10="","",Y10)</f>
        <v/>
      </c>
      <c r="T34" s="28" t="s">
        <v>17</v>
      </c>
      <c r="U34" s="35" t="str">
        <f>IF(U10="","",U10)</f>
        <v/>
      </c>
      <c r="V34" s="36" t="str">
        <f>IF(AM18="","",AM18)</f>
        <v/>
      </c>
      <c r="W34" s="28" t="s">
        <v>17</v>
      </c>
      <c r="X34" s="35" t="str">
        <f>IF(AI18="","",AI18)</f>
        <v/>
      </c>
      <c r="Y34" s="36" t="str">
        <f>IF(G18="","",G18)</f>
        <v/>
      </c>
      <c r="Z34" s="28" t="s">
        <v>17</v>
      </c>
      <c r="AA34" s="35" t="str">
        <f>IF(K18="","",K18)</f>
        <v/>
      </c>
      <c r="AB34" s="36" t="str">
        <f>IF(AI14="","",AI14)</f>
        <v/>
      </c>
      <c r="AC34" s="28" t="s">
        <v>17</v>
      </c>
      <c r="AD34" s="58" t="str">
        <f>IF(AM14="","",AM14)</f>
        <v/>
      </c>
      <c r="AE34" s="466"/>
      <c r="AF34" s="352"/>
      <c r="AG34" s="352"/>
      <c r="AH34" s="352"/>
      <c r="AI34" s="352"/>
      <c r="AJ34" s="467"/>
      <c r="AK34" s="414"/>
      <c r="AL34" s="416"/>
      <c r="AM34" s="352"/>
      <c r="AN34" s="418"/>
      <c r="AO34" s="384"/>
      <c r="AP34" s="412"/>
      <c r="AQ34" s="412"/>
      <c r="AR34" s="352"/>
      <c r="AS34" s="479"/>
    </row>
    <row r="35" spans="2:45" ht="20.100000000000001" customHeight="1">
      <c r="B35" s="361" t="str">
        <f>J26</f>
        <v>明治</v>
      </c>
      <c r="C35" s="56" t="s">
        <v>8</v>
      </c>
      <c r="D35" s="95"/>
      <c r="E35" s="24" t="str">
        <f>IF(D36="","",IF(D36=F36,"△",IF(D36&gt;F36,"○",IF(D36&lt;F36,"●",IF))))</f>
        <v/>
      </c>
      <c r="F35" s="30"/>
      <c r="G35" s="126"/>
      <c r="H35" s="31"/>
      <c r="I35" s="32"/>
      <c r="J35" s="24"/>
      <c r="K35" s="24" t="str">
        <f>IF(J36="","",IF(J36=L36,"△",IF(J36&gt;L36,"○",IF(J36&lt;L36,"●",IF))))</f>
        <v/>
      </c>
      <c r="L35" s="30"/>
      <c r="M35" s="24"/>
      <c r="N35" s="24" t="str">
        <f>IF(M36="","",IF(M36=O36,"△",IF(M36&gt;O36,"○",IF(M36&lt;O36,"●",IF))))</f>
        <v/>
      </c>
      <c r="O35" s="30"/>
      <c r="P35" s="24"/>
      <c r="Q35" s="24" t="str">
        <f>IF(P36="","",IF(P36=R36,"△",IF(P36&gt;R36,"○",IF(P36&lt;R36,"●",IF))))</f>
        <v/>
      </c>
      <c r="R35" s="30"/>
      <c r="S35" s="24"/>
      <c r="T35" s="24" t="str">
        <f>IF(S36="","",IF(S36=U36,"△",IF(S36&gt;U36,"○",IF(S36&lt;U36,"●",IF))))</f>
        <v/>
      </c>
      <c r="U35" s="30"/>
      <c r="V35" s="24"/>
      <c r="W35" s="24" t="str">
        <f>IF(V36="","",IF(V36=X36,"△",IF(V36&gt;X36,"○",IF(V36&lt;X36,"●",IF))))</f>
        <v/>
      </c>
      <c r="X35" s="30"/>
      <c r="Y35" s="24"/>
      <c r="Z35" s="24" t="str">
        <f>IF(Y36="","",IF(Y36=AA36,"△",IF(Y36&gt;AA36,"○",IF(Y36&lt;AA36,"●",IF))))</f>
        <v/>
      </c>
      <c r="AA35" s="30"/>
      <c r="AB35" s="24"/>
      <c r="AC35" s="24" t="str">
        <f>IF(AB36="","",IF(AB36=AD36,"△",IF(AB36&gt;AD36,"○",IF(AB36&lt;AD36,"●",IF))))</f>
        <v/>
      </c>
      <c r="AD35" s="47"/>
      <c r="AE35" s="381">
        <f>COUNTIF(D35:AD35,"○")</f>
        <v>0</v>
      </c>
      <c r="AF35" s="356">
        <f>COUNTIF(D35:AD35,"●")</f>
        <v>0</v>
      </c>
      <c r="AG35" s="356">
        <f>COUNTIF(D35:AD35,"△")</f>
        <v>0</v>
      </c>
      <c r="AH35" s="356">
        <f>SUM(D36,G36,J36,M36,P36,S36,V36,Y36,AB36)</f>
        <v>0</v>
      </c>
      <c r="AI35" s="356">
        <f>SUM(F36,I36,L36,O36,R36,U36,X36,AA36,AD36)</f>
        <v>0</v>
      </c>
      <c r="AJ35" s="420">
        <f>(AE35*3)+(AG35*1)</f>
        <v>0</v>
      </c>
      <c r="AK35" s="413">
        <f>RANK(AJ35,$AJ$33:AJ$50)</f>
        <v>1</v>
      </c>
      <c r="AL35" s="415" t="s">
        <v>58</v>
      </c>
      <c r="AM35" s="356">
        <f>AH35-AI35</f>
        <v>0</v>
      </c>
      <c r="AN35" s="417">
        <f>RANK(AM35,$AM$33:AM$50)</f>
        <v>1</v>
      </c>
      <c r="AO35" s="383" t="s">
        <v>56</v>
      </c>
      <c r="AP35" s="412"/>
      <c r="AQ35" s="412"/>
      <c r="AR35" s="410">
        <f>AJ35/9</f>
        <v>0</v>
      </c>
      <c r="AS35" s="411"/>
    </row>
    <row r="36" spans="2:45" ht="20.100000000000001" customHeight="1">
      <c r="B36" s="354"/>
      <c r="C36" s="55" t="s">
        <v>9</v>
      </c>
      <c r="D36" s="98" t="str">
        <f>I34</f>
        <v/>
      </c>
      <c r="E36" s="28" t="s">
        <v>17</v>
      </c>
      <c r="F36" s="35" t="str">
        <f>G34</f>
        <v/>
      </c>
      <c r="G36" s="33"/>
      <c r="H36" s="26"/>
      <c r="I36" s="125"/>
      <c r="J36" s="36" t="str">
        <f>IF(AI6="","",AI6)</f>
        <v/>
      </c>
      <c r="K36" s="28" t="s">
        <v>17</v>
      </c>
      <c r="L36" s="35" t="str">
        <f>IF(AM6="","",AM6)</f>
        <v/>
      </c>
      <c r="M36" s="36" t="str">
        <f>IF(AT18="","",AT18)</f>
        <v/>
      </c>
      <c r="N36" s="28" t="s">
        <v>17</v>
      </c>
      <c r="O36" s="35" t="str">
        <f>IF(AP18="","",AP18)</f>
        <v/>
      </c>
      <c r="P36" s="36" t="str">
        <f>IF(N12="","",N12)</f>
        <v/>
      </c>
      <c r="Q36" s="28" t="s">
        <v>17</v>
      </c>
      <c r="R36" s="35" t="str">
        <f>IF(R12="","",R12)</f>
        <v/>
      </c>
      <c r="S36" s="36" t="str">
        <f>IF(Y16="","",Y16)</f>
        <v/>
      </c>
      <c r="T36" s="28" t="s">
        <v>17</v>
      </c>
      <c r="U36" s="35" t="str">
        <f>IF(U16="","",U16)</f>
        <v/>
      </c>
      <c r="V36" s="36" t="str">
        <f>IF(AF12="","",AF12)</f>
        <v/>
      </c>
      <c r="W36" s="28" t="s">
        <v>17</v>
      </c>
      <c r="X36" s="35" t="str">
        <f>IF(AB12="","",AB12)</f>
        <v/>
      </c>
      <c r="Y36" s="36" t="str">
        <f>IF(G16="","",G16)</f>
        <v/>
      </c>
      <c r="Z36" s="28" t="s">
        <v>17</v>
      </c>
      <c r="AA36" s="35" t="str">
        <f>IF(K16="","",K16)</f>
        <v/>
      </c>
      <c r="AB36" s="36" t="str">
        <f>IF(AB18="","",AB18)</f>
        <v/>
      </c>
      <c r="AC36" s="28" t="s">
        <v>17</v>
      </c>
      <c r="AD36" s="58" t="str">
        <f>IF(AF18="","",AF18)</f>
        <v/>
      </c>
      <c r="AE36" s="466"/>
      <c r="AF36" s="352"/>
      <c r="AG36" s="352"/>
      <c r="AH36" s="352"/>
      <c r="AI36" s="352"/>
      <c r="AJ36" s="467"/>
      <c r="AK36" s="414"/>
      <c r="AL36" s="416"/>
      <c r="AM36" s="352"/>
      <c r="AN36" s="418"/>
      <c r="AO36" s="384"/>
      <c r="AP36" s="412"/>
      <c r="AQ36" s="412"/>
      <c r="AR36" s="410"/>
      <c r="AS36" s="411"/>
    </row>
    <row r="37" spans="2:45" ht="20.100000000000001" customHeight="1">
      <c r="B37" s="361" t="str">
        <f>M26</f>
        <v>滝尾下郡</v>
      </c>
      <c r="C37" s="56" t="s">
        <v>8</v>
      </c>
      <c r="D37" s="95"/>
      <c r="E37" s="24" t="str">
        <f>IF(D38="","",IF(D38=F38,"△",IF(D38&gt;F38,"○",IF(D38&lt;F38,"●",IF))))</f>
        <v/>
      </c>
      <c r="F37" s="30"/>
      <c r="G37" s="24"/>
      <c r="H37" s="24" t="str">
        <f>IF(G38="","",IF(G38=I38,"△",IF(G38&gt;I38,"○",IF(G38&lt;I38,"●",IF))))</f>
        <v/>
      </c>
      <c r="I37" s="30"/>
      <c r="J37" s="126"/>
      <c r="K37" s="31"/>
      <c r="L37" s="32"/>
      <c r="M37" s="24"/>
      <c r="N37" s="24" t="str">
        <f>IF(M38="","",IF(M38=O38,"△",IF(M38&gt;O38,"○",IF(M38&lt;O38,"●",IF))))</f>
        <v/>
      </c>
      <c r="O37" s="30"/>
      <c r="P37" s="24"/>
      <c r="Q37" s="24" t="str">
        <f>IF(P38="","",IF(P38=R38,"△",IF(P38&gt;R38,"○",IF(P38&lt;R38,"●",IF))))</f>
        <v/>
      </c>
      <c r="R37" s="30"/>
      <c r="S37" s="24"/>
      <c r="T37" s="24" t="str">
        <f>IF(S38="","",IF(S38=U38,"△",IF(S38&gt;U38,"○",IF(S38&lt;U38,"●",IF))))</f>
        <v/>
      </c>
      <c r="U37" s="30"/>
      <c r="V37" s="24"/>
      <c r="W37" s="24" t="str">
        <f>IF(V38="","",IF(V38=X38,"△",IF(V38&gt;X38,"○",IF(V38&lt;X38,"●",IF))))</f>
        <v/>
      </c>
      <c r="X37" s="30"/>
      <c r="Y37" s="24"/>
      <c r="Z37" s="24" t="str">
        <f>IF(Y38="","",IF(Y38=AA38,"△",IF(Y38&gt;AA38,"○",IF(Y38&lt;AA38,"●",IF))))</f>
        <v/>
      </c>
      <c r="AA37" s="30"/>
      <c r="AB37" s="24"/>
      <c r="AC37" s="24" t="str">
        <f>IF(AB38="","",IF(AB38=AD38,"△",IF(AB38&gt;AD38,"○",IF(AB38&lt;AD38,"●",IF))))</f>
        <v/>
      </c>
      <c r="AD37" s="47"/>
      <c r="AE37" s="381">
        <f>COUNTIF(D37:AD37,"○")</f>
        <v>0</v>
      </c>
      <c r="AF37" s="356">
        <f>COUNTIF(D37:AD37,"●")</f>
        <v>0</v>
      </c>
      <c r="AG37" s="356">
        <f>COUNTIF(D37:AD37,"△")</f>
        <v>0</v>
      </c>
      <c r="AH37" s="356">
        <f>SUM(D38,G38,J38,M38,P38,S38,V38,Y38,AB38)</f>
        <v>0</v>
      </c>
      <c r="AI37" s="356">
        <f>SUM(F38,I38,L38,O38,R38,U38,X38,AA38,AD38)</f>
        <v>0</v>
      </c>
      <c r="AJ37" s="420">
        <f>(AE37*3)+(AG37*1)</f>
        <v>0</v>
      </c>
      <c r="AK37" s="413">
        <f>RANK(AJ37,$AJ$33:AJ$50)</f>
        <v>1</v>
      </c>
      <c r="AL37" s="415" t="s">
        <v>58</v>
      </c>
      <c r="AM37" s="356">
        <f>AH37-AI37</f>
        <v>0</v>
      </c>
      <c r="AN37" s="417">
        <f>RANK(AM37,$AM$33:AM$50)</f>
        <v>1</v>
      </c>
      <c r="AO37" s="383" t="s">
        <v>56</v>
      </c>
      <c r="AP37" s="412"/>
      <c r="AQ37" s="412"/>
      <c r="AR37" s="410">
        <f>AJ37/9</f>
        <v>0</v>
      </c>
      <c r="AS37" s="411"/>
    </row>
    <row r="38" spans="2:45" ht="20.100000000000001" customHeight="1">
      <c r="B38" s="354"/>
      <c r="C38" s="55" t="s">
        <v>9</v>
      </c>
      <c r="D38" s="98" t="str">
        <f>L34</f>
        <v/>
      </c>
      <c r="E38" s="28" t="s">
        <v>17</v>
      </c>
      <c r="F38" s="35" t="str">
        <f>J34</f>
        <v/>
      </c>
      <c r="G38" s="36" t="str">
        <f>L36</f>
        <v/>
      </c>
      <c r="H38" s="28" t="s">
        <v>17</v>
      </c>
      <c r="I38" s="35" t="str">
        <f>J36</f>
        <v/>
      </c>
      <c r="J38" s="33"/>
      <c r="K38" s="26"/>
      <c r="L38" s="125"/>
      <c r="M38" s="36" t="str">
        <f>IF(AP16="","",AP16)</f>
        <v/>
      </c>
      <c r="N38" s="28" t="s">
        <v>17</v>
      </c>
      <c r="O38" s="35" t="str">
        <f>IF(AT16="","",AT16)</f>
        <v/>
      </c>
      <c r="P38" s="36" t="str">
        <f>IF(U20="","",U20)</f>
        <v/>
      </c>
      <c r="Q38" s="28" t="s">
        <v>17</v>
      </c>
      <c r="R38" s="35" t="str">
        <f>IF(Y20="","",Y20)</f>
        <v/>
      </c>
      <c r="S38" s="36" t="str">
        <f>IF(K20="","",K20)</f>
        <v/>
      </c>
      <c r="T38" s="28" t="s">
        <v>17</v>
      </c>
      <c r="U38" s="35" t="str">
        <f>IF(G20="","",G20)</f>
        <v/>
      </c>
      <c r="V38" s="36" t="str">
        <f>IF(R16="","",R16)</f>
        <v/>
      </c>
      <c r="W38" s="28" t="s">
        <v>17</v>
      </c>
      <c r="X38" s="35" t="str">
        <f>IF(N16="","",N16)</f>
        <v/>
      </c>
      <c r="Y38" s="36" t="str">
        <f>IF(G12="","",G12)</f>
        <v/>
      </c>
      <c r="Z38" s="28" t="s">
        <v>17</v>
      </c>
      <c r="AA38" s="35" t="str">
        <f>IF(K12="","",K12)</f>
        <v/>
      </c>
      <c r="AB38" s="36" t="str">
        <f>IF(Y12="","",Y12)</f>
        <v/>
      </c>
      <c r="AC38" s="28" t="s">
        <v>17</v>
      </c>
      <c r="AD38" s="58" t="str">
        <f>IF(U12="","",U12)</f>
        <v/>
      </c>
      <c r="AE38" s="466"/>
      <c r="AF38" s="352"/>
      <c r="AG38" s="352"/>
      <c r="AH38" s="352"/>
      <c r="AI38" s="352"/>
      <c r="AJ38" s="467"/>
      <c r="AK38" s="414"/>
      <c r="AL38" s="416"/>
      <c r="AM38" s="352"/>
      <c r="AN38" s="418"/>
      <c r="AO38" s="384"/>
      <c r="AP38" s="412"/>
      <c r="AQ38" s="412"/>
      <c r="AR38" s="410"/>
      <c r="AS38" s="411"/>
    </row>
    <row r="39" spans="2:45" ht="20.100000000000001" customHeight="1">
      <c r="B39" s="361" t="str">
        <f>P26</f>
        <v>トリニータJr</v>
      </c>
      <c r="C39" s="56" t="s">
        <v>8</v>
      </c>
      <c r="D39" s="95"/>
      <c r="E39" s="24" t="str">
        <f>IF(D40="","",IF(D40=F40,"△",IF(D40&gt;F40,"○",IF(D40&lt;F40,"●",IF))))</f>
        <v/>
      </c>
      <c r="F39" s="30"/>
      <c r="G39" s="24"/>
      <c r="H39" s="24" t="str">
        <f>IF(G40="","",IF(G40=I40,"△",IF(G40&gt;I40,"○",IF(G40&lt;I40,"●",IF))))</f>
        <v/>
      </c>
      <c r="I39" s="30"/>
      <c r="J39" s="24"/>
      <c r="K39" s="24" t="str">
        <f>IF(J40="","",IF(J40=L40,"△",IF(J40&gt;L40,"○",IF(J40&lt;L40,"●",IF))))</f>
        <v/>
      </c>
      <c r="L39" s="30"/>
      <c r="M39" s="126"/>
      <c r="N39" s="31"/>
      <c r="O39" s="32"/>
      <c r="P39" s="24"/>
      <c r="Q39" s="24" t="str">
        <f>IF(P40="","",IF(P40=R40,"△",IF(P40&gt;R40,"○",IF(P40&lt;R40,"●",IF))))</f>
        <v/>
      </c>
      <c r="R39" s="30"/>
      <c r="S39" s="24"/>
      <c r="T39" s="24" t="str">
        <f>IF(S40="","",IF(S40=U40,"△",IF(S40&gt;U40,"○",IF(S40&lt;U40,"●",IF))))</f>
        <v/>
      </c>
      <c r="U39" s="30"/>
      <c r="V39" s="24"/>
      <c r="W39" s="24" t="str">
        <f>IF(V40="","",IF(V40=X40,"△",IF(V40&gt;X40,"○",IF(V40&lt;X40,"●",IF))))</f>
        <v/>
      </c>
      <c r="X39" s="30"/>
      <c r="Y39" s="24"/>
      <c r="Z39" s="24" t="str">
        <f>IF(Y40="","",IF(Y40=AA40,"△",IF(Y40&gt;AA40,"○",IF(Y40&lt;AA40,"●",IF))))</f>
        <v/>
      </c>
      <c r="AA39" s="30"/>
      <c r="AB39" s="24"/>
      <c r="AC39" s="24" t="str">
        <f>IF(AB40="","",IF(AB40=AD40,"△",IF(AB40&gt;AD40,"○",IF(AB40&lt;AD40,"●",IF))))</f>
        <v/>
      </c>
      <c r="AD39" s="47"/>
      <c r="AE39" s="381">
        <f>COUNTIF(D39:AD39,"○")</f>
        <v>0</v>
      </c>
      <c r="AF39" s="356">
        <f>COUNTIF(D39:AD39,"●")</f>
        <v>0</v>
      </c>
      <c r="AG39" s="356">
        <f>COUNTIF(D39:AD39,"△")</f>
        <v>0</v>
      </c>
      <c r="AH39" s="356">
        <f>SUM(D40,G40,J40,M40,P40,S40,V40,Y40,AB40)</f>
        <v>0</v>
      </c>
      <c r="AI39" s="356">
        <f>SUM(F40,I40,L40,O40,R40,U40,X40,AA40,AD40)</f>
        <v>0</v>
      </c>
      <c r="AJ39" s="420">
        <f>(AE39*3)+(AG39*1)</f>
        <v>0</v>
      </c>
      <c r="AK39" s="413">
        <f>RANK(AJ39,$AJ$33:AJ$50)</f>
        <v>1</v>
      </c>
      <c r="AL39" s="383" t="s">
        <v>58</v>
      </c>
      <c r="AM39" s="356">
        <f>AH39-AI39</f>
        <v>0</v>
      </c>
      <c r="AN39" s="417">
        <f>RANK(AM39,$AM$33:AM$50)</f>
        <v>1</v>
      </c>
      <c r="AO39" s="383" t="s">
        <v>56</v>
      </c>
      <c r="AP39" s="412"/>
      <c r="AQ39" s="412"/>
      <c r="AR39" s="410">
        <f>AJ39/9</f>
        <v>0</v>
      </c>
      <c r="AS39" s="411"/>
    </row>
    <row r="40" spans="2:45" ht="20.100000000000001" customHeight="1">
      <c r="B40" s="354"/>
      <c r="C40" s="55" t="s">
        <v>9</v>
      </c>
      <c r="D40" s="98" t="str">
        <f>O34</f>
        <v/>
      </c>
      <c r="E40" s="28" t="s">
        <v>17</v>
      </c>
      <c r="F40" s="35" t="str">
        <f>M34</f>
        <v/>
      </c>
      <c r="G40" s="36" t="str">
        <f>O36</f>
        <v/>
      </c>
      <c r="H40" s="28" t="s">
        <v>17</v>
      </c>
      <c r="I40" s="35" t="str">
        <f>M36</f>
        <v/>
      </c>
      <c r="J40" s="36" t="str">
        <f>O38</f>
        <v/>
      </c>
      <c r="K40" s="28" t="s">
        <v>17</v>
      </c>
      <c r="L40" s="35" t="str">
        <f>M38</f>
        <v/>
      </c>
      <c r="M40" s="33"/>
      <c r="N40" s="26"/>
      <c r="O40" s="125"/>
      <c r="P40" s="36" t="str">
        <f>IF(G8="","",G8)</f>
        <v/>
      </c>
      <c r="Q40" s="28" t="s">
        <v>17</v>
      </c>
      <c r="R40" s="35" t="str">
        <f>IF(K8="","",K8)</f>
        <v/>
      </c>
      <c r="S40" s="36" t="str">
        <f>IF(AI10="","",AI10)</f>
        <v/>
      </c>
      <c r="T40" s="28" t="s">
        <v>17</v>
      </c>
      <c r="U40" s="35" t="str">
        <f>IF(AM10="","",AM10)</f>
        <v/>
      </c>
      <c r="V40" s="36" t="str">
        <f>IF(AB16="","",AB16)</f>
        <v/>
      </c>
      <c r="W40" s="28" t="s">
        <v>17</v>
      </c>
      <c r="X40" s="35" t="str">
        <f>IF(AF16="","",AF16)</f>
        <v/>
      </c>
      <c r="Y40" s="36" t="str">
        <f>IF(Y8="","",Y8)</f>
        <v/>
      </c>
      <c r="Z40" s="28" t="s">
        <v>17</v>
      </c>
      <c r="AA40" s="35" t="str">
        <f>IF(U8="","",U8)</f>
        <v/>
      </c>
      <c r="AB40" s="36" t="str">
        <f>IF(R18="","",R18)</f>
        <v/>
      </c>
      <c r="AC40" s="28" t="s">
        <v>17</v>
      </c>
      <c r="AD40" s="58" t="str">
        <f>IF(N18="","",N18)</f>
        <v/>
      </c>
      <c r="AE40" s="466"/>
      <c r="AF40" s="352"/>
      <c r="AG40" s="352"/>
      <c r="AH40" s="352"/>
      <c r="AI40" s="352"/>
      <c r="AJ40" s="467"/>
      <c r="AK40" s="414"/>
      <c r="AL40" s="384"/>
      <c r="AM40" s="352"/>
      <c r="AN40" s="418"/>
      <c r="AO40" s="384"/>
      <c r="AP40" s="412"/>
      <c r="AQ40" s="412"/>
      <c r="AR40" s="410"/>
      <c r="AS40" s="411"/>
    </row>
    <row r="41" spans="2:45" ht="20.100000000000001" customHeight="1">
      <c r="B41" s="361" t="str">
        <f>S26</f>
        <v>桃園</v>
      </c>
      <c r="C41" s="56" t="s">
        <v>8</v>
      </c>
      <c r="D41" s="95"/>
      <c r="E41" s="24" t="str">
        <f>IF(D42="","",IF(D42=F42,"△",IF(D42&gt;F42,"○",IF(D42&lt;F42,"●",IF))))</f>
        <v/>
      </c>
      <c r="F41" s="30"/>
      <c r="G41" s="24"/>
      <c r="H41" s="24" t="str">
        <f>IF(G42="","",IF(G42=I42,"△",IF(G42&gt;I42,"○",IF(G42&lt;I42,"●",IF))))</f>
        <v/>
      </c>
      <c r="I41" s="30"/>
      <c r="J41" s="24"/>
      <c r="K41" s="24" t="str">
        <f>IF(J42="","",IF(J42=L42,"△",IF(J42&gt;L42,"○",IF(J42&lt;L42,"●",IF))))</f>
        <v/>
      </c>
      <c r="L41" s="30"/>
      <c r="M41" s="24"/>
      <c r="N41" s="24" t="str">
        <f>IF(M42="","",IF(M42=O42,"△",IF(M42&gt;O42,"○",IF(M42&lt;O42,"●",IF))))</f>
        <v/>
      </c>
      <c r="O41" s="30"/>
      <c r="P41" s="126"/>
      <c r="Q41" s="31"/>
      <c r="R41" s="32"/>
      <c r="S41" s="24"/>
      <c r="T41" s="24" t="str">
        <f>IF(S42="","",IF(S42=U42,"△",IF(S42&gt;U42,"○",IF(S42&lt;U42,"●",IF))))</f>
        <v/>
      </c>
      <c r="U41" s="30"/>
      <c r="V41" s="24"/>
      <c r="W41" s="24" t="str">
        <f>IF(V42="","",IF(V42=X42,"△",IF(V42&gt;X42,"○",IF(V42&lt;X42,"●",IF))))</f>
        <v/>
      </c>
      <c r="X41" s="30"/>
      <c r="Y41" s="24"/>
      <c r="Z41" s="24" t="str">
        <f>IF(Y42="","",IF(Y42=AA42,"△",IF(Y42&gt;AA42,"○",IF(Y42&lt;AA42,"●",IF))))</f>
        <v/>
      </c>
      <c r="AA41" s="30"/>
      <c r="AB41" s="24"/>
      <c r="AC41" s="24" t="str">
        <f>IF(AB42="","",IF(AB42=AD42,"△",IF(AB42&gt;AD42,"○",IF(AB42&lt;AD42,"●",IF))))</f>
        <v/>
      </c>
      <c r="AD41" s="47"/>
      <c r="AE41" s="381">
        <f>COUNTIF(D41:AD41,"○")</f>
        <v>0</v>
      </c>
      <c r="AF41" s="356">
        <f>COUNTIF(D41:AD41,"●")</f>
        <v>0</v>
      </c>
      <c r="AG41" s="356">
        <f>COUNTIF(D41:AD41,"△")</f>
        <v>0</v>
      </c>
      <c r="AH41" s="356">
        <f>SUM(D42,G42,J42,M42,P42,S42,V42,Y42,AB42)</f>
        <v>0</v>
      </c>
      <c r="AI41" s="356">
        <f>SUM(F42,I42,L42,O42,R42,U42,X42,AA42,AD42)</f>
        <v>0</v>
      </c>
      <c r="AJ41" s="420">
        <f>(AE41*3)+(AG41*1)</f>
        <v>0</v>
      </c>
      <c r="AK41" s="413">
        <f>RANK(AJ41,$AJ$33:AJ$50)</f>
        <v>1</v>
      </c>
      <c r="AL41" s="415" t="s">
        <v>58</v>
      </c>
      <c r="AM41" s="356">
        <f>AH41-AI41</f>
        <v>0</v>
      </c>
      <c r="AN41" s="417">
        <f>RANK(AM41,$AM$33:AM$50)</f>
        <v>1</v>
      </c>
      <c r="AO41" s="383" t="s">
        <v>56</v>
      </c>
      <c r="AP41" s="412"/>
      <c r="AQ41" s="412"/>
      <c r="AR41" s="410">
        <f>AJ41/9</f>
        <v>0</v>
      </c>
      <c r="AS41" s="411"/>
    </row>
    <row r="42" spans="2:45" ht="20.100000000000001" customHeight="1">
      <c r="B42" s="354"/>
      <c r="C42" s="55" t="s">
        <v>9</v>
      </c>
      <c r="D42" s="98" t="str">
        <f>R34</f>
        <v/>
      </c>
      <c r="E42" s="28" t="s">
        <v>17</v>
      </c>
      <c r="F42" s="35" t="str">
        <f>P34</f>
        <v/>
      </c>
      <c r="G42" s="36" t="str">
        <f>R36</f>
        <v/>
      </c>
      <c r="H42" s="28" t="s">
        <v>17</v>
      </c>
      <c r="I42" s="35" t="str">
        <f>P36</f>
        <v/>
      </c>
      <c r="J42" s="36" t="str">
        <f>R38</f>
        <v/>
      </c>
      <c r="K42" s="28" t="s">
        <v>17</v>
      </c>
      <c r="L42" s="35" t="str">
        <f>P38</f>
        <v/>
      </c>
      <c r="M42" s="36" t="str">
        <f>R40</f>
        <v/>
      </c>
      <c r="N42" s="28" t="s">
        <v>17</v>
      </c>
      <c r="O42" s="35" t="str">
        <f>P40</f>
        <v/>
      </c>
      <c r="P42" s="33"/>
      <c r="Q42" s="26"/>
      <c r="R42" s="125"/>
      <c r="S42" s="36" t="str">
        <f>IF(AI20="","",AI20)</f>
        <v/>
      </c>
      <c r="T42" s="28" t="s">
        <v>17</v>
      </c>
      <c r="U42" s="35" t="str">
        <f>IF(AM20="","",AM20)</f>
        <v/>
      </c>
      <c r="V42" s="36" t="str">
        <f>IF(AP12="","",AP12)</f>
        <v/>
      </c>
      <c r="W42" s="28" t="s">
        <v>17</v>
      </c>
      <c r="X42" s="35" t="str">
        <f>IF(AT12="","",AT12)</f>
        <v/>
      </c>
      <c r="Y42" s="36" t="str">
        <f>IF(AI8="","",AI8)</f>
        <v/>
      </c>
      <c r="Z42" s="28" t="s">
        <v>17</v>
      </c>
      <c r="AA42" s="35" t="str">
        <f>IF(AM8="","",AM8)</f>
        <v/>
      </c>
      <c r="AB42" s="36" t="str">
        <f>IF(K14="","",K14)</f>
        <v/>
      </c>
      <c r="AC42" s="28" t="s">
        <v>17</v>
      </c>
      <c r="AD42" s="58" t="str">
        <f>IF(G14="","",G14)</f>
        <v/>
      </c>
      <c r="AE42" s="466"/>
      <c r="AF42" s="352"/>
      <c r="AG42" s="352"/>
      <c r="AH42" s="352"/>
      <c r="AI42" s="352"/>
      <c r="AJ42" s="467"/>
      <c r="AK42" s="414"/>
      <c r="AL42" s="416"/>
      <c r="AM42" s="352"/>
      <c r="AN42" s="418"/>
      <c r="AO42" s="384"/>
      <c r="AP42" s="412"/>
      <c r="AQ42" s="412"/>
      <c r="AR42" s="410"/>
      <c r="AS42" s="411"/>
    </row>
    <row r="43" spans="2:45" s="14" customFormat="1" ht="20.100000000000001" customHeight="1">
      <c r="B43" s="361" t="str">
        <f>G27</f>
        <v>明野東</v>
      </c>
      <c r="C43" s="56" t="s">
        <v>8</v>
      </c>
      <c r="D43" s="95"/>
      <c r="E43" s="24" t="str">
        <f>IF(D44="","",IF(D44=F44,"△",IF(D44&gt;F44,"○",IF(D44&lt;F44,"●",IF))))</f>
        <v/>
      </c>
      <c r="F43" s="30"/>
      <c r="G43" s="24"/>
      <c r="H43" s="24" t="str">
        <f>IF(G44="","",IF(G44=I44,"△",IF(G44&gt;I44,"○",IF(G44&lt;I44,"●",IF))))</f>
        <v/>
      </c>
      <c r="I43" s="30"/>
      <c r="J43" s="24"/>
      <c r="K43" s="24" t="str">
        <f>IF(J44="","",IF(J44=L44,"△",IF(J44&gt;L44,"○",IF(J44&lt;L44,"●",IF))))</f>
        <v/>
      </c>
      <c r="L43" s="30"/>
      <c r="M43" s="24"/>
      <c r="N43" s="24" t="str">
        <f>IF(M44="","",IF(M44=O44,"△",IF(M44&gt;O44,"○",IF(M44&lt;O44,"●",IF))))</f>
        <v/>
      </c>
      <c r="O43" s="30"/>
      <c r="P43" s="24"/>
      <c r="Q43" s="24" t="str">
        <f>IF(P44="","",IF(P44=R44,"△",IF(P44&gt;R44,"○",IF(P44&lt;R44,"●",IF))))</f>
        <v/>
      </c>
      <c r="R43" s="30"/>
      <c r="S43" s="126"/>
      <c r="T43" s="31"/>
      <c r="U43" s="32"/>
      <c r="V43" s="24"/>
      <c r="W43" s="24" t="str">
        <f>IF(V44="","",IF(V44=X44,"△",IF(V44&gt;X44,"○",IF(V44&lt;X44,"●",IF))))</f>
        <v/>
      </c>
      <c r="X43" s="30"/>
      <c r="Y43" s="24"/>
      <c r="Z43" s="24" t="str">
        <f>IF(Y44="","",IF(Y44=AA44,"△",IF(Y44&gt;AA44,"○",IF(Y44&lt;AA44,"●",IF))))</f>
        <v/>
      </c>
      <c r="AA43" s="30"/>
      <c r="AB43" s="24"/>
      <c r="AC43" s="24" t="str">
        <f>IF(AB44="","",IF(AB44=AD44,"△",IF(AB44&gt;AD44,"○",IF(AB44&lt;AD44,"●",IF))))</f>
        <v/>
      </c>
      <c r="AD43" s="47"/>
      <c r="AE43" s="381">
        <f>COUNTIF(D43:AD43,"○")</f>
        <v>0</v>
      </c>
      <c r="AF43" s="356">
        <f>COUNTIF(D43:AD43,"●")</f>
        <v>0</v>
      </c>
      <c r="AG43" s="356">
        <f>COUNTIF(D43:AD43,"△")</f>
        <v>0</v>
      </c>
      <c r="AH43" s="356">
        <f>SUM(D44,G44,J44,M44,P44,S44,V44,Y44,AB44)</f>
        <v>0</v>
      </c>
      <c r="AI43" s="356">
        <f>SUM(F44,I44,L44,O44,R44,U44,X44,AA44,AD44)</f>
        <v>0</v>
      </c>
      <c r="AJ43" s="420">
        <f>(AE43*3)+(AG43*1)</f>
        <v>0</v>
      </c>
      <c r="AK43" s="413">
        <f>RANK(AJ43,$AJ$33:AJ$50)</f>
        <v>1</v>
      </c>
      <c r="AL43" s="415" t="s">
        <v>58</v>
      </c>
      <c r="AM43" s="356">
        <f>AH43-AI43</f>
        <v>0</v>
      </c>
      <c r="AN43" s="417">
        <f>RANK(AM43,$AM$33:AM$50)</f>
        <v>1</v>
      </c>
      <c r="AO43" s="383" t="s">
        <v>56</v>
      </c>
      <c r="AP43" s="412"/>
      <c r="AQ43" s="412"/>
      <c r="AR43" s="410">
        <f>AJ43/9</f>
        <v>0</v>
      </c>
      <c r="AS43" s="411"/>
    </row>
    <row r="44" spans="2:45" s="14" customFormat="1" ht="20.100000000000001" customHeight="1">
      <c r="B44" s="354"/>
      <c r="C44" s="55" t="s">
        <v>9</v>
      </c>
      <c r="D44" s="98" t="str">
        <f>U34</f>
        <v/>
      </c>
      <c r="E44" s="28" t="s">
        <v>17</v>
      </c>
      <c r="F44" s="35" t="str">
        <f>S34</f>
        <v/>
      </c>
      <c r="G44" s="36" t="str">
        <f>U36</f>
        <v/>
      </c>
      <c r="H44" s="28" t="s">
        <v>17</v>
      </c>
      <c r="I44" s="35" t="str">
        <f>S36</f>
        <v/>
      </c>
      <c r="J44" s="36" t="str">
        <f>U38</f>
        <v/>
      </c>
      <c r="K44" s="28" t="s">
        <v>17</v>
      </c>
      <c r="L44" s="35" t="str">
        <f>S38</f>
        <v/>
      </c>
      <c r="M44" s="36" t="str">
        <f>U40</f>
        <v/>
      </c>
      <c r="N44" s="28" t="s">
        <v>17</v>
      </c>
      <c r="O44" s="35" t="str">
        <f>S40</f>
        <v/>
      </c>
      <c r="P44" s="36" t="str">
        <f>U42</f>
        <v/>
      </c>
      <c r="Q44" s="28" t="s">
        <v>17</v>
      </c>
      <c r="R44" s="35" t="str">
        <f>S42</f>
        <v/>
      </c>
      <c r="S44" s="33"/>
      <c r="T44" s="26"/>
      <c r="U44" s="125"/>
      <c r="V44" s="36" t="str">
        <f>IF(N8="","",N8)</f>
        <v/>
      </c>
      <c r="W44" s="28" t="s">
        <v>17</v>
      </c>
      <c r="X44" s="35" t="str">
        <f>IF(R8="","",R8)</f>
        <v/>
      </c>
      <c r="Y44" s="36" t="str">
        <f>IF(AM16="","",AM16)</f>
        <v/>
      </c>
      <c r="Z44" s="28" t="s">
        <v>17</v>
      </c>
      <c r="AA44" s="35" t="str">
        <f>IF(AI16="","",AI16)</f>
        <v/>
      </c>
      <c r="AB44" s="36" t="str">
        <f>IF(AF8="","",AF8)</f>
        <v/>
      </c>
      <c r="AC44" s="28" t="s">
        <v>17</v>
      </c>
      <c r="AD44" s="58" t="str">
        <f>IF(AB8="","",AB8)</f>
        <v/>
      </c>
      <c r="AE44" s="466"/>
      <c r="AF44" s="352"/>
      <c r="AG44" s="352"/>
      <c r="AH44" s="352"/>
      <c r="AI44" s="352"/>
      <c r="AJ44" s="467"/>
      <c r="AK44" s="414"/>
      <c r="AL44" s="416"/>
      <c r="AM44" s="352"/>
      <c r="AN44" s="418"/>
      <c r="AO44" s="384"/>
      <c r="AP44" s="412"/>
      <c r="AQ44" s="412"/>
      <c r="AR44" s="410"/>
      <c r="AS44" s="411"/>
    </row>
    <row r="45" spans="2:45" ht="20.100000000000001" customHeight="1">
      <c r="B45" s="361" t="str">
        <f>J27</f>
        <v>金池長浜</v>
      </c>
      <c r="C45" s="56" t="s">
        <v>8</v>
      </c>
      <c r="D45" s="95"/>
      <c r="E45" s="24" t="str">
        <f>IF(D46="","",IF(D46=F46,"△",IF(D46&gt;F46,"○",IF(D46&lt;F46,"●",IF))))</f>
        <v/>
      </c>
      <c r="F45" s="30"/>
      <c r="G45" s="24"/>
      <c r="H45" s="24" t="str">
        <f>IF(G46="","",IF(G46=I46,"△",IF(G46&gt;I46,"○",IF(G46&lt;I46,"●",IF))))</f>
        <v/>
      </c>
      <c r="I45" s="30"/>
      <c r="J45" s="24"/>
      <c r="K45" s="24" t="str">
        <f>IF(J46="","",IF(J46=L46,"△",IF(J46&gt;L46,"○",IF(J46&lt;L46,"●",IF))))</f>
        <v/>
      </c>
      <c r="L45" s="30"/>
      <c r="M45" s="24"/>
      <c r="N45" s="24" t="str">
        <f>IF(M46="","",IF(M46=O46,"△",IF(M46&gt;O46,"○",IF(M46&lt;O46,"●",IF))))</f>
        <v/>
      </c>
      <c r="O45" s="30"/>
      <c r="P45" s="24"/>
      <c r="Q45" s="24" t="str">
        <f>IF(P46="","",IF(P46=R46,"△",IF(P46&gt;R46,"○",IF(P46&lt;R46,"●",IF))))</f>
        <v/>
      </c>
      <c r="R45" s="30"/>
      <c r="S45" s="24"/>
      <c r="T45" s="24" t="str">
        <f>IF(S46="","",IF(S46=U46,"△",IF(S46&gt;U46,"○",IF(S46&lt;U46,"●",IF))))</f>
        <v/>
      </c>
      <c r="U45" s="30"/>
      <c r="V45" s="126"/>
      <c r="W45" s="31"/>
      <c r="X45" s="32"/>
      <c r="Y45" s="24"/>
      <c r="Z45" s="24" t="str">
        <f>IF(Y46="","",IF(Y46=AA46,"△",IF(Y46&gt;AA46,"○",IF(Y46&lt;AA46,"●",IF))))</f>
        <v/>
      </c>
      <c r="AA45" s="30"/>
      <c r="AB45" s="24"/>
      <c r="AC45" s="24" t="str">
        <f>IF(AB46="","",IF(AB46=AD46,"△",IF(AB46&gt;AD46,"○",IF(AB46&lt;AD46,"●",IF))))</f>
        <v/>
      </c>
      <c r="AD45" s="47"/>
      <c r="AE45" s="381">
        <f>COUNTIF(D45:AD45,"○")</f>
        <v>0</v>
      </c>
      <c r="AF45" s="356">
        <f>COUNTIF(D45:AD45,"●")</f>
        <v>0</v>
      </c>
      <c r="AG45" s="356">
        <f>COUNTIF(D45:AD45,"△")</f>
        <v>0</v>
      </c>
      <c r="AH45" s="356">
        <f>SUM(D46,G46,J46,M46,P46,S46,V46,Y46,AB46)</f>
        <v>0</v>
      </c>
      <c r="AI45" s="356">
        <f>SUM(F46,I46,L46,O46,R46,U46,X46,AA46,AD46)</f>
        <v>0</v>
      </c>
      <c r="AJ45" s="420">
        <f>(AE45*3)+(AG45*1)</f>
        <v>0</v>
      </c>
      <c r="AK45" s="413">
        <f>RANK(AJ45,$AJ$33:AJ$50)</f>
        <v>1</v>
      </c>
      <c r="AL45" s="415" t="s">
        <v>58</v>
      </c>
      <c r="AM45" s="356">
        <f>AH45-AI45</f>
        <v>0</v>
      </c>
      <c r="AN45" s="417">
        <f>RANK(AM45,$AM$33:AM$50)</f>
        <v>1</v>
      </c>
      <c r="AO45" s="383" t="s">
        <v>56</v>
      </c>
      <c r="AP45" s="412"/>
      <c r="AQ45" s="412"/>
      <c r="AR45" s="410">
        <f>AJ45/9</f>
        <v>0</v>
      </c>
      <c r="AS45" s="411"/>
    </row>
    <row r="46" spans="2:45" ht="20.100000000000001" customHeight="1">
      <c r="B46" s="354"/>
      <c r="C46" s="55" t="s">
        <v>9</v>
      </c>
      <c r="D46" s="98" t="str">
        <f>X34</f>
        <v/>
      </c>
      <c r="E46" s="28" t="s">
        <v>17</v>
      </c>
      <c r="F46" s="35" t="str">
        <f>V34</f>
        <v/>
      </c>
      <c r="G46" s="36" t="str">
        <f>X36</f>
        <v/>
      </c>
      <c r="H46" s="28" t="s">
        <v>17</v>
      </c>
      <c r="I46" s="35" t="str">
        <f>V36</f>
        <v/>
      </c>
      <c r="J46" s="36" t="str">
        <f>X38</f>
        <v/>
      </c>
      <c r="K46" s="28" t="s">
        <v>17</v>
      </c>
      <c r="L46" s="35" t="str">
        <f>V38</f>
        <v/>
      </c>
      <c r="M46" s="36" t="str">
        <f>X40</f>
        <v/>
      </c>
      <c r="N46" s="28" t="s">
        <v>17</v>
      </c>
      <c r="O46" s="35" t="str">
        <f>V40</f>
        <v/>
      </c>
      <c r="P46" s="36" t="str">
        <f>X42</f>
        <v/>
      </c>
      <c r="Q46" s="28" t="s">
        <v>17</v>
      </c>
      <c r="R46" s="35" t="str">
        <f>V42</f>
        <v/>
      </c>
      <c r="S46" s="36" t="str">
        <f>X44</f>
        <v/>
      </c>
      <c r="T46" s="28" t="s">
        <v>17</v>
      </c>
      <c r="U46" s="35" t="str">
        <f>V44</f>
        <v/>
      </c>
      <c r="V46" s="33"/>
      <c r="W46" s="26"/>
      <c r="X46" s="125"/>
      <c r="Y46" s="36" t="str">
        <f>IF(Y18="","",Y18)</f>
        <v/>
      </c>
      <c r="Z46" s="28" t="s">
        <v>17</v>
      </c>
      <c r="AA46" s="35" t="str">
        <f>IF(U18="","",U18)</f>
        <v/>
      </c>
      <c r="AB46" s="36" t="str">
        <f>IF(AP8="","",AP8)</f>
        <v/>
      </c>
      <c r="AC46" s="28" t="s">
        <v>17</v>
      </c>
      <c r="AD46" s="58" t="str">
        <f>IF(AT8="","",AT8)</f>
        <v/>
      </c>
      <c r="AE46" s="466"/>
      <c r="AF46" s="352"/>
      <c r="AG46" s="352"/>
      <c r="AH46" s="352"/>
      <c r="AI46" s="352"/>
      <c r="AJ46" s="467"/>
      <c r="AK46" s="414"/>
      <c r="AL46" s="416"/>
      <c r="AM46" s="352"/>
      <c r="AN46" s="418"/>
      <c r="AO46" s="384"/>
      <c r="AP46" s="412"/>
      <c r="AQ46" s="412"/>
      <c r="AR46" s="410"/>
      <c r="AS46" s="411"/>
    </row>
    <row r="47" spans="2:45" ht="20.100000000000001" customHeight="1">
      <c r="B47" s="368" t="str">
        <f>M27</f>
        <v>南大分</v>
      </c>
      <c r="C47" s="56" t="s">
        <v>8</v>
      </c>
      <c r="D47" s="95"/>
      <c r="E47" s="24" t="str">
        <f>IF(D48="","",IF(D48=F48,"△",IF(D48&gt;F48,"○",IF(D48&lt;F48,"●",IF))))</f>
        <v/>
      </c>
      <c r="F47" s="30"/>
      <c r="G47" s="24"/>
      <c r="H47" s="24" t="str">
        <f>IF(G48="","",IF(G48=I48,"△",IF(G48&gt;I48,"○",IF(G48&lt;I48,"●",IF))))</f>
        <v/>
      </c>
      <c r="I47" s="30"/>
      <c r="J47" s="24"/>
      <c r="K47" s="24" t="str">
        <f>IF(J48="","",IF(J48=L48,"△",IF(J48&gt;L48,"○",IF(J48&lt;L48,"●",IF))))</f>
        <v/>
      </c>
      <c r="L47" s="30"/>
      <c r="M47" s="24"/>
      <c r="N47" s="24" t="str">
        <f>IF(M48="","",IF(M48=O48,"△",IF(M48&gt;O48,"○",IF(M48&lt;O48,"●",IF))))</f>
        <v/>
      </c>
      <c r="O47" s="30"/>
      <c r="P47" s="24"/>
      <c r="Q47" s="24" t="str">
        <f>IF(P48="","",IF(P48=R48,"△",IF(P48&gt;R48,"○",IF(P48&lt;R48,"●",IF))))</f>
        <v/>
      </c>
      <c r="R47" s="30"/>
      <c r="S47" s="24"/>
      <c r="T47" s="24" t="str">
        <f>IF(S48="","",IF(S48=U48,"△",IF(S48&gt;U48,"○",IF(S48&lt;U48,"●",IF))))</f>
        <v/>
      </c>
      <c r="U47" s="30"/>
      <c r="V47" s="24"/>
      <c r="W47" s="24" t="str">
        <f>IF(V48="","",IF(V48=X48,"△",IF(V48&gt;X48,"○",IF(V48&lt;X48,"●",IF))))</f>
        <v/>
      </c>
      <c r="X47" s="30"/>
      <c r="Y47" s="126"/>
      <c r="Z47" s="31"/>
      <c r="AA47" s="32"/>
      <c r="AB47" s="24"/>
      <c r="AC47" s="24" t="str">
        <f>IF(AB48="","",IF(AB48=AD48,"△",IF(AB48&gt;AD48,"○",IF(AB48&lt;AD48,"●",IF))))</f>
        <v/>
      </c>
      <c r="AD47" s="47"/>
      <c r="AE47" s="381">
        <f>COUNTIF(D47:AD47,"○")</f>
        <v>0</v>
      </c>
      <c r="AF47" s="356">
        <f>COUNTIF(D47:AD47,"●")</f>
        <v>0</v>
      </c>
      <c r="AG47" s="356">
        <f>COUNTIF(D47:AD47,"△")</f>
        <v>0</v>
      </c>
      <c r="AH47" s="356">
        <f>SUM(D48,G48,J48,M48,P48,S48,V48,Y48,AB48)</f>
        <v>0</v>
      </c>
      <c r="AI47" s="356">
        <f>SUM(F48,I48,L48,O48,R48,U48,X48,AA48,AD48)</f>
        <v>0</v>
      </c>
      <c r="AJ47" s="420">
        <f>(AE47*3)+(AG47*1)</f>
        <v>0</v>
      </c>
      <c r="AK47" s="413">
        <f>RANK(AJ47,$AJ$33:AJ$50)</f>
        <v>1</v>
      </c>
      <c r="AL47" s="415" t="s">
        <v>58</v>
      </c>
      <c r="AM47" s="356">
        <f>AH47-AI47</f>
        <v>0</v>
      </c>
      <c r="AN47" s="417">
        <f>RANK(AM47,$AM$33:AM$50)</f>
        <v>1</v>
      </c>
      <c r="AO47" s="383" t="s">
        <v>56</v>
      </c>
      <c r="AP47" s="412"/>
      <c r="AQ47" s="412"/>
      <c r="AR47" s="410">
        <f>AJ47/9</f>
        <v>0</v>
      </c>
      <c r="AS47" s="411"/>
    </row>
    <row r="48" spans="2:45" ht="20.100000000000001" customHeight="1">
      <c r="B48" s="369"/>
      <c r="C48" s="55" t="s">
        <v>9</v>
      </c>
      <c r="D48" s="98" t="str">
        <f>AA34</f>
        <v/>
      </c>
      <c r="E48" s="28" t="s">
        <v>17</v>
      </c>
      <c r="F48" s="35" t="str">
        <f>Y34</f>
        <v/>
      </c>
      <c r="G48" s="36" t="str">
        <f>AA36</f>
        <v/>
      </c>
      <c r="H48" s="28" t="s">
        <v>17</v>
      </c>
      <c r="I48" s="35" t="str">
        <f>Y36</f>
        <v/>
      </c>
      <c r="J48" s="36" t="str">
        <f>AA38</f>
        <v/>
      </c>
      <c r="K48" s="28" t="s">
        <v>17</v>
      </c>
      <c r="L48" s="35" t="str">
        <f>Y38</f>
        <v/>
      </c>
      <c r="M48" s="36" t="str">
        <f>AA40</f>
        <v/>
      </c>
      <c r="N48" s="28" t="s">
        <v>17</v>
      </c>
      <c r="O48" s="35" t="str">
        <f>Y40</f>
        <v/>
      </c>
      <c r="P48" s="36" t="str">
        <f>AA42</f>
        <v/>
      </c>
      <c r="Q48" s="28" t="s">
        <v>17</v>
      </c>
      <c r="R48" s="35" t="str">
        <f>Y42</f>
        <v/>
      </c>
      <c r="S48" s="36" t="str">
        <f>AA44</f>
        <v/>
      </c>
      <c r="T48" s="28" t="s">
        <v>17</v>
      </c>
      <c r="U48" s="35" t="str">
        <f>Y44</f>
        <v/>
      </c>
      <c r="V48" s="36" t="str">
        <f>AA46</f>
        <v/>
      </c>
      <c r="W48" s="28" t="s">
        <v>17</v>
      </c>
      <c r="X48" s="35" t="str">
        <f>Y46</f>
        <v/>
      </c>
      <c r="Y48" s="33"/>
      <c r="Z48" s="26"/>
      <c r="AA48" s="125"/>
      <c r="AB48" s="36" t="str">
        <f>IF(AI12="","",AI12)</f>
        <v/>
      </c>
      <c r="AC48" s="28" t="s">
        <v>17</v>
      </c>
      <c r="AD48" s="58" t="str">
        <f>IF(AM12="","",AM12)</f>
        <v/>
      </c>
      <c r="AE48" s="466"/>
      <c r="AF48" s="352"/>
      <c r="AG48" s="352"/>
      <c r="AH48" s="352"/>
      <c r="AI48" s="352"/>
      <c r="AJ48" s="467"/>
      <c r="AK48" s="414"/>
      <c r="AL48" s="416"/>
      <c r="AM48" s="352"/>
      <c r="AN48" s="418"/>
      <c r="AO48" s="384"/>
      <c r="AP48" s="412"/>
      <c r="AQ48" s="412"/>
      <c r="AR48" s="410"/>
      <c r="AS48" s="411"/>
    </row>
    <row r="49" spans="2:45" ht="20.100000000000001" customHeight="1">
      <c r="B49" s="368" t="str">
        <f>P27</f>
        <v>戸次</v>
      </c>
      <c r="C49" s="56" t="s">
        <v>8</v>
      </c>
      <c r="D49" s="95"/>
      <c r="E49" s="24" t="str">
        <f>IF(D50="","",IF(D50=F50,"△",IF(D50&gt;F50,"○",IF(D50&lt;F50,"●",IF))))</f>
        <v/>
      </c>
      <c r="F49" s="30"/>
      <c r="G49" s="24"/>
      <c r="H49" s="24" t="str">
        <f>IF(G50="","",IF(G50=I50,"△",IF(G50&gt;I50,"○",IF(G50&lt;I50,"●",IF))))</f>
        <v/>
      </c>
      <c r="I49" s="30"/>
      <c r="J49" s="24"/>
      <c r="K49" s="24" t="str">
        <f>IF(J50="","",IF(J50=L50,"△",IF(J50&gt;L50,"○",IF(J50&lt;L50,"●",IF))))</f>
        <v/>
      </c>
      <c r="L49" s="30"/>
      <c r="M49" s="24"/>
      <c r="N49" s="24" t="str">
        <f>IF(M50="","",IF(M50=O50,"△",IF(M50&gt;O50,"○",IF(M50&lt;O50,"●",IF))))</f>
        <v/>
      </c>
      <c r="O49" s="30"/>
      <c r="P49" s="24"/>
      <c r="Q49" s="24" t="str">
        <f>IF(P50="","",IF(P50=R50,"△",IF(P50&gt;R50,"○",IF(P50&lt;R50,"●",IF))))</f>
        <v/>
      </c>
      <c r="R49" s="30"/>
      <c r="S49" s="24"/>
      <c r="T49" s="24" t="str">
        <f>IF(S50="","",IF(S50=U50,"△",IF(S50&gt;U50,"○",IF(S50&lt;U50,"●",IF))))</f>
        <v/>
      </c>
      <c r="U49" s="30"/>
      <c r="V49" s="24"/>
      <c r="W49" s="24" t="str">
        <f>IF(V50="","",IF(V50=X50,"△",IF(V50&gt;X50,"○",IF(V50&lt;X50,"●",IF))))</f>
        <v/>
      </c>
      <c r="X49" s="30"/>
      <c r="Y49" s="24"/>
      <c r="Z49" s="24" t="str">
        <f>IF(Y50="","",IF(Y50=AA50,"△",IF(Y50&gt;AA50,"○",IF(Y50&lt;AA50,"●",IF))))</f>
        <v/>
      </c>
      <c r="AA49" s="30"/>
      <c r="AB49" s="126"/>
      <c r="AC49" s="31"/>
      <c r="AD49" s="48"/>
      <c r="AE49" s="381">
        <f>COUNTIF(D49:AD49,"○")</f>
        <v>0</v>
      </c>
      <c r="AF49" s="356">
        <f>COUNTIF(D49:AD49,"●")</f>
        <v>0</v>
      </c>
      <c r="AG49" s="356">
        <f>COUNTIF(D49:AD49,"△")</f>
        <v>0</v>
      </c>
      <c r="AH49" s="356">
        <f>SUM(D50,G50,J50,M50,P50,S50,V50,Y50,AB50)</f>
        <v>0</v>
      </c>
      <c r="AI49" s="356">
        <f>SUM(F50,I50,L50,O50,R50,U50,X50,AA50,AD50)</f>
        <v>0</v>
      </c>
      <c r="AJ49" s="420">
        <f>(AE49*3)+(AG49*1)</f>
        <v>0</v>
      </c>
      <c r="AK49" s="413">
        <f>RANK(AJ49,$AJ$33:AJ$50)</f>
        <v>1</v>
      </c>
      <c r="AL49" s="415" t="s">
        <v>58</v>
      </c>
      <c r="AM49" s="356">
        <f>AH49-AI49</f>
        <v>0</v>
      </c>
      <c r="AN49" s="417">
        <f>RANK(AM49,$AM$33:AM$50)</f>
        <v>1</v>
      </c>
      <c r="AO49" s="383" t="s">
        <v>56</v>
      </c>
      <c r="AP49" s="412"/>
      <c r="AQ49" s="412"/>
      <c r="AR49" s="410">
        <f>AJ49/9</f>
        <v>0</v>
      </c>
      <c r="AS49" s="411"/>
    </row>
    <row r="50" spans="2:45" ht="20.100000000000001" customHeight="1" thickBot="1">
      <c r="B50" s="471"/>
      <c r="C50" s="57" t="s">
        <v>9</v>
      </c>
      <c r="D50" s="107" t="str">
        <f>AD34</f>
        <v/>
      </c>
      <c r="E50" s="59" t="s">
        <v>17</v>
      </c>
      <c r="F50" s="60" t="str">
        <f>AB34</f>
        <v/>
      </c>
      <c r="G50" s="61" t="str">
        <f>AD36</f>
        <v/>
      </c>
      <c r="H50" s="59" t="s">
        <v>17</v>
      </c>
      <c r="I50" s="60" t="str">
        <f>AB36</f>
        <v/>
      </c>
      <c r="J50" s="61" t="str">
        <f>AD38</f>
        <v/>
      </c>
      <c r="K50" s="59" t="s">
        <v>17</v>
      </c>
      <c r="L50" s="60" t="str">
        <f>AB38</f>
        <v/>
      </c>
      <c r="M50" s="61" t="str">
        <f>AD40</f>
        <v/>
      </c>
      <c r="N50" s="59" t="s">
        <v>17</v>
      </c>
      <c r="O50" s="60" t="str">
        <f>AB40</f>
        <v/>
      </c>
      <c r="P50" s="61" t="str">
        <f>AD42</f>
        <v/>
      </c>
      <c r="Q50" s="59" t="s">
        <v>17</v>
      </c>
      <c r="R50" s="60" t="str">
        <f>AB42</f>
        <v/>
      </c>
      <c r="S50" s="61" t="str">
        <f>AD44</f>
        <v/>
      </c>
      <c r="T50" s="59" t="s">
        <v>17</v>
      </c>
      <c r="U50" s="60" t="str">
        <f>AB44</f>
        <v/>
      </c>
      <c r="V50" s="61" t="str">
        <f>AD46</f>
        <v/>
      </c>
      <c r="W50" s="59" t="s">
        <v>17</v>
      </c>
      <c r="X50" s="60" t="str">
        <f>AB46</f>
        <v/>
      </c>
      <c r="Y50" s="61" t="str">
        <f>AD48</f>
        <v/>
      </c>
      <c r="Z50" s="59" t="s">
        <v>17</v>
      </c>
      <c r="AA50" s="60" t="str">
        <f>AB48</f>
        <v/>
      </c>
      <c r="AB50" s="37"/>
      <c r="AC50" s="127"/>
      <c r="AD50" s="128"/>
      <c r="AE50" s="382"/>
      <c r="AF50" s="375"/>
      <c r="AG50" s="375"/>
      <c r="AH50" s="375"/>
      <c r="AI50" s="375"/>
      <c r="AJ50" s="421"/>
      <c r="AK50" s="422"/>
      <c r="AL50" s="472"/>
      <c r="AM50" s="375"/>
      <c r="AN50" s="473"/>
      <c r="AO50" s="395"/>
      <c r="AP50" s="419"/>
      <c r="AQ50" s="419"/>
      <c r="AR50" s="433"/>
      <c r="AS50" s="434"/>
    </row>
  </sheetData>
  <mergeCells count="429">
    <mergeCell ref="C4:D4"/>
    <mergeCell ref="E4:F4"/>
    <mergeCell ref="G4:M4"/>
    <mergeCell ref="N4:T4"/>
    <mergeCell ref="U4:AA4"/>
    <mergeCell ref="AB4:AH4"/>
    <mergeCell ref="AT5:AV5"/>
    <mergeCell ref="E6:F6"/>
    <mergeCell ref="G6:I6"/>
    <mergeCell ref="K6:M6"/>
    <mergeCell ref="AA1:AG2"/>
    <mergeCell ref="AI1:AO2"/>
    <mergeCell ref="AI4:AO4"/>
    <mergeCell ref="N6:P6"/>
    <mergeCell ref="R6:T6"/>
    <mergeCell ref="U6:W6"/>
    <mergeCell ref="Y6:AA6"/>
    <mergeCell ref="AP4:AV4"/>
    <mergeCell ref="C5:D6"/>
    <mergeCell ref="E5:F5"/>
    <mergeCell ref="G5:I5"/>
    <mergeCell ref="K5:M5"/>
    <mergeCell ref="N5:P5"/>
    <mergeCell ref="AP7:AR7"/>
    <mergeCell ref="U7:W7"/>
    <mergeCell ref="Y7:AA7"/>
    <mergeCell ref="AB6:AD6"/>
    <mergeCell ref="AF6:AH6"/>
    <mergeCell ref="R5:T5"/>
    <mergeCell ref="U5:W5"/>
    <mergeCell ref="Y5:AA5"/>
    <mergeCell ref="AB5:AD5"/>
    <mergeCell ref="AB8:AD8"/>
    <mergeCell ref="N7:P7"/>
    <mergeCell ref="R7:T7"/>
    <mergeCell ref="AP6:AR6"/>
    <mergeCell ref="AF5:AH5"/>
    <mergeCell ref="AI5:AK5"/>
    <mergeCell ref="AM5:AO5"/>
    <mergeCell ref="AP5:AR5"/>
    <mergeCell ref="AM6:AO6"/>
    <mergeCell ref="AB7:AD7"/>
    <mergeCell ref="E8:F8"/>
    <mergeCell ref="G8:I8"/>
    <mergeCell ref="K8:M8"/>
    <mergeCell ref="N8:P8"/>
    <mergeCell ref="R8:T8"/>
    <mergeCell ref="Y8:AA8"/>
    <mergeCell ref="C9:D10"/>
    <mergeCell ref="E9:F9"/>
    <mergeCell ref="G9:I9"/>
    <mergeCell ref="K9:M9"/>
    <mergeCell ref="E10:F10"/>
    <mergeCell ref="G10:I10"/>
    <mergeCell ref="K10:M10"/>
    <mergeCell ref="R9:T9"/>
    <mergeCell ref="AT6:AV6"/>
    <mergeCell ref="AT9:AV9"/>
    <mergeCell ref="AB9:AD9"/>
    <mergeCell ref="AF9:AH9"/>
    <mergeCell ref="AI9:AK9"/>
    <mergeCell ref="AM9:AO9"/>
    <mergeCell ref="AT8:AV8"/>
    <mergeCell ref="AI6:AK6"/>
    <mergeCell ref="AT7:AV7"/>
    <mergeCell ref="AF8:AH8"/>
    <mergeCell ref="AI8:AK8"/>
    <mergeCell ref="U9:W9"/>
    <mergeCell ref="U8:W8"/>
    <mergeCell ref="Y9:AA9"/>
    <mergeCell ref="C7:D8"/>
    <mergeCell ref="E7:F7"/>
    <mergeCell ref="G7:I7"/>
    <mergeCell ref="K7:M7"/>
    <mergeCell ref="N9:P9"/>
    <mergeCell ref="K12:M12"/>
    <mergeCell ref="AP10:AR10"/>
    <mergeCell ref="AM8:AO8"/>
    <mergeCell ref="AF7:AH7"/>
    <mergeCell ref="AI7:AK7"/>
    <mergeCell ref="AM7:AO7"/>
    <mergeCell ref="AP8:AR8"/>
    <mergeCell ref="AP9:AR9"/>
    <mergeCell ref="AI10:AK10"/>
    <mergeCell ref="AM10:AO10"/>
    <mergeCell ref="Y12:AA12"/>
    <mergeCell ref="AT10:AV10"/>
    <mergeCell ref="C11:D12"/>
    <mergeCell ref="E11:F11"/>
    <mergeCell ref="G11:I11"/>
    <mergeCell ref="K11:M11"/>
    <mergeCell ref="N11:P11"/>
    <mergeCell ref="AT11:AV11"/>
    <mergeCell ref="E12:F12"/>
    <mergeCell ref="G12:I12"/>
    <mergeCell ref="N10:P10"/>
    <mergeCell ref="R10:T10"/>
    <mergeCell ref="U10:W10"/>
    <mergeCell ref="Y10:AA10"/>
    <mergeCell ref="AB12:AD12"/>
    <mergeCell ref="AF12:AH12"/>
    <mergeCell ref="AB10:AD10"/>
    <mergeCell ref="AF10:AH10"/>
    <mergeCell ref="AF11:AH11"/>
    <mergeCell ref="N12:P12"/>
    <mergeCell ref="AT13:AV13"/>
    <mergeCell ref="AB13:AD13"/>
    <mergeCell ref="AF13:AH13"/>
    <mergeCell ref="AI13:AK13"/>
    <mergeCell ref="AM13:AO13"/>
    <mergeCell ref="R11:T11"/>
    <mergeCell ref="U11:W11"/>
    <mergeCell ref="Y11:AA11"/>
    <mergeCell ref="AB11:AD11"/>
    <mergeCell ref="R12:T12"/>
    <mergeCell ref="AI11:AK11"/>
    <mergeCell ref="AM11:AO11"/>
    <mergeCell ref="AP11:AR11"/>
    <mergeCell ref="C13:D14"/>
    <mergeCell ref="E13:F13"/>
    <mergeCell ref="G13:I13"/>
    <mergeCell ref="K13:M13"/>
    <mergeCell ref="E14:F14"/>
    <mergeCell ref="G14:I14"/>
    <mergeCell ref="K14:M14"/>
    <mergeCell ref="AT12:AV12"/>
    <mergeCell ref="AP15:AR15"/>
    <mergeCell ref="AT15:AV15"/>
    <mergeCell ref="N14:P14"/>
    <mergeCell ref="R14:T14"/>
    <mergeCell ref="AI12:AK12"/>
    <mergeCell ref="AM12:AO12"/>
    <mergeCell ref="N13:P13"/>
    <mergeCell ref="R13:T13"/>
    <mergeCell ref="U13:W13"/>
    <mergeCell ref="K16:M16"/>
    <mergeCell ref="N15:P15"/>
    <mergeCell ref="R15:T15"/>
    <mergeCell ref="U15:W15"/>
    <mergeCell ref="Y15:AA15"/>
    <mergeCell ref="AP12:AR12"/>
    <mergeCell ref="Y13:AA13"/>
    <mergeCell ref="U14:W14"/>
    <mergeCell ref="AP13:AR13"/>
    <mergeCell ref="U12:W12"/>
    <mergeCell ref="N16:P16"/>
    <mergeCell ref="R16:T16"/>
    <mergeCell ref="Y16:AA16"/>
    <mergeCell ref="U16:W16"/>
    <mergeCell ref="C15:D16"/>
    <mergeCell ref="E15:F15"/>
    <mergeCell ref="G15:I15"/>
    <mergeCell ref="K15:M15"/>
    <mergeCell ref="E16:F16"/>
    <mergeCell ref="G16:I16"/>
    <mergeCell ref="AP18:AR18"/>
    <mergeCell ref="AP16:AR16"/>
    <mergeCell ref="AT16:AV16"/>
    <mergeCell ref="Y14:AA14"/>
    <mergeCell ref="AB14:AD14"/>
    <mergeCell ref="AF14:AH14"/>
    <mergeCell ref="AI14:AK14"/>
    <mergeCell ref="AM14:AO14"/>
    <mergeCell ref="AP14:AR14"/>
    <mergeCell ref="AT14:AV14"/>
    <mergeCell ref="AT18:AV18"/>
    <mergeCell ref="Y18:AA18"/>
    <mergeCell ref="AI16:AK16"/>
    <mergeCell ref="AM16:AO16"/>
    <mergeCell ref="AB18:AD18"/>
    <mergeCell ref="AF18:AH18"/>
    <mergeCell ref="AI18:AK18"/>
    <mergeCell ref="AB16:AD16"/>
    <mergeCell ref="AF16:AH16"/>
    <mergeCell ref="AM18:AO18"/>
    <mergeCell ref="AM17:AO17"/>
    <mergeCell ref="AP17:AR17"/>
    <mergeCell ref="AT17:AV17"/>
    <mergeCell ref="Y17:AA17"/>
    <mergeCell ref="AF17:AH17"/>
    <mergeCell ref="AF15:AH15"/>
    <mergeCell ref="AI15:AK15"/>
    <mergeCell ref="AM15:AO15"/>
    <mergeCell ref="AI17:AK17"/>
    <mergeCell ref="AB15:AD15"/>
    <mergeCell ref="E17:F17"/>
    <mergeCell ref="G17:I17"/>
    <mergeCell ref="K17:M17"/>
    <mergeCell ref="N17:P17"/>
    <mergeCell ref="R17:T17"/>
    <mergeCell ref="E18:F18"/>
    <mergeCell ref="G18:I18"/>
    <mergeCell ref="K18:M18"/>
    <mergeCell ref="N18:P18"/>
    <mergeCell ref="C19:D20"/>
    <mergeCell ref="E19:F19"/>
    <mergeCell ref="G19:I19"/>
    <mergeCell ref="K19:M19"/>
    <mergeCell ref="R18:T18"/>
    <mergeCell ref="U18:W18"/>
    <mergeCell ref="U20:W20"/>
    <mergeCell ref="Y20:AA20"/>
    <mergeCell ref="AB19:AD19"/>
    <mergeCell ref="AB17:AD17"/>
    <mergeCell ref="U19:W19"/>
    <mergeCell ref="Y19:AA19"/>
    <mergeCell ref="AB20:AD20"/>
    <mergeCell ref="U17:W17"/>
    <mergeCell ref="C17:D18"/>
    <mergeCell ref="AT20:AV20"/>
    <mergeCell ref="AT19:AV19"/>
    <mergeCell ref="E20:F20"/>
    <mergeCell ref="G20:I20"/>
    <mergeCell ref="K20:M20"/>
    <mergeCell ref="N20:P20"/>
    <mergeCell ref="R20:T20"/>
    <mergeCell ref="N19:P19"/>
    <mergeCell ref="R19:T19"/>
    <mergeCell ref="K22:M22"/>
    <mergeCell ref="N22:P22"/>
    <mergeCell ref="AP19:AR19"/>
    <mergeCell ref="AI20:AK20"/>
    <mergeCell ref="AM20:AO20"/>
    <mergeCell ref="AP20:AR20"/>
    <mergeCell ref="AF20:AH20"/>
    <mergeCell ref="AF19:AH19"/>
    <mergeCell ref="AI19:AK19"/>
    <mergeCell ref="AM19:AO19"/>
    <mergeCell ref="AT22:AV22"/>
    <mergeCell ref="B21:B24"/>
    <mergeCell ref="C21:D22"/>
    <mergeCell ref="E21:F21"/>
    <mergeCell ref="G21:I21"/>
    <mergeCell ref="K21:M21"/>
    <mergeCell ref="N21:P21"/>
    <mergeCell ref="R21:T21"/>
    <mergeCell ref="E22:F22"/>
    <mergeCell ref="G22:I22"/>
    <mergeCell ref="U21:W21"/>
    <mergeCell ref="Y21:AA21"/>
    <mergeCell ref="C23:D24"/>
    <mergeCell ref="E23:F23"/>
    <mergeCell ref="G23:I23"/>
    <mergeCell ref="K23:M23"/>
    <mergeCell ref="N23:P23"/>
    <mergeCell ref="R23:T23"/>
    <mergeCell ref="U23:W23"/>
    <mergeCell ref="Y23:AA23"/>
    <mergeCell ref="AP21:AR21"/>
    <mergeCell ref="AT21:AV21"/>
    <mergeCell ref="AF22:AH22"/>
    <mergeCell ref="AI22:AK22"/>
    <mergeCell ref="AB21:AD21"/>
    <mergeCell ref="AF21:AH21"/>
    <mergeCell ref="AI21:AK21"/>
    <mergeCell ref="AM21:AO21"/>
    <mergeCell ref="AM22:AO22"/>
    <mergeCell ref="AP22:AR22"/>
    <mergeCell ref="AI24:AK24"/>
    <mergeCell ref="U24:W24"/>
    <mergeCell ref="Y24:AA24"/>
    <mergeCell ref="R22:T22"/>
    <mergeCell ref="U22:W22"/>
    <mergeCell ref="Y22:AA22"/>
    <mergeCell ref="AB22:AD22"/>
    <mergeCell ref="AF23:AH23"/>
    <mergeCell ref="AI23:AK23"/>
    <mergeCell ref="AM23:AO23"/>
    <mergeCell ref="AT23:AV23"/>
    <mergeCell ref="E24:F24"/>
    <mergeCell ref="G24:I24"/>
    <mergeCell ref="K24:M24"/>
    <mergeCell ref="N24:P24"/>
    <mergeCell ref="R24:T24"/>
    <mergeCell ref="AF24:AH24"/>
    <mergeCell ref="AT24:AV24"/>
    <mergeCell ref="G27:H27"/>
    <mergeCell ref="J27:K27"/>
    <mergeCell ref="M27:N27"/>
    <mergeCell ref="P27:Q27"/>
    <mergeCell ref="AB23:AD23"/>
    <mergeCell ref="AP23:AR23"/>
    <mergeCell ref="AB24:AD24"/>
    <mergeCell ref="AP24:AR24"/>
    <mergeCell ref="AM24:AO24"/>
    <mergeCell ref="V32:X32"/>
    <mergeCell ref="Y32:AA32"/>
    <mergeCell ref="AL33:AL34"/>
    <mergeCell ref="AB32:AD32"/>
    <mergeCell ref="G26:H26"/>
    <mergeCell ref="J26:K26"/>
    <mergeCell ref="M26:N26"/>
    <mergeCell ref="P26:Q26"/>
    <mergeCell ref="S26:T26"/>
    <mergeCell ref="D32:F32"/>
    <mergeCell ref="G32:I32"/>
    <mergeCell ref="J32:L32"/>
    <mergeCell ref="M32:O32"/>
    <mergeCell ref="P32:R32"/>
    <mergeCell ref="S32:U32"/>
    <mergeCell ref="B33:B34"/>
    <mergeCell ref="AM33:AM34"/>
    <mergeCell ref="AN33:AN34"/>
    <mergeCell ref="AO33:AO34"/>
    <mergeCell ref="AH33:AH34"/>
    <mergeCell ref="AI33:AI34"/>
    <mergeCell ref="AJ33:AJ34"/>
    <mergeCell ref="AK33:AK34"/>
    <mergeCell ref="AP39:AQ40"/>
    <mergeCell ref="AR39:AS40"/>
    <mergeCell ref="B37:B38"/>
    <mergeCell ref="AE37:AE38"/>
    <mergeCell ref="AF37:AF38"/>
    <mergeCell ref="AG37:AG38"/>
    <mergeCell ref="AH37:AH38"/>
    <mergeCell ref="AI37:AI38"/>
    <mergeCell ref="B35:B36"/>
    <mergeCell ref="AE35:AE36"/>
    <mergeCell ref="AF35:AF36"/>
    <mergeCell ref="AG35:AG36"/>
    <mergeCell ref="AH35:AH36"/>
    <mergeCell ref="AI35:AI36"/>
    <mergeCell ref="AE33:AE34"/>
    <mergeCell ref="AF33:AF34"/>
    <mergeCell ref="AG33:AG34"/>
    <mergeCell ref="AK32:AL32"/>
    <mergeCell ref="AP32:AQ32"/>
    <mergeCell ref="AR32:AS32"/>
    <mergeCell ref="AP33:AQ34"/>
    <mergeCell ref="AR33:AS34"/>
    <mergeCell ref="AN32:AO32"/>
    <mergeCell ref="AP35:AQ36"/>
    <mergeCell ref="AR35:AS36"/>
    <mergeCell ref="AM37:AM38"/>
    <mergeCell ref="AN37:AN38"/>
    <mergeCell ref="AO37:AO38"/>
    <mergeCell ref="AP37:AQ38"/>
    <mergeCell ref="AR37:AS38"/>
    <mergeCell ref="AO35:AO36"/>
    <mergeCell ref="AN39:AN40"/>
    <mergeCell ref="AO39:AO40"/>
    <mergeCell ref="AK35:AK36"/>
    <mergeCell ref="AL35:AL36"/>
    <mergeCell ref="AI39:AI40"/>
    <mergeCell ref="AJ39:AJ40"/>
    <mergeCell ref="AK39:AK40"/>
    <mergeCell ref="AL39:AL40"/>
    <mergeCell ref="AJ37:AJ38"/>
    <mergeCell ref="AE39:AE40"/>
    <mergeCell ref="AF39:AF40"/>
    <mergeCell ref="AG39:AG40"/>
    <mergeCell ref="AM39:AM40"/>
    <mergeCell ref="AM35:AM36"/>
    <mergeCell ref="AN35:AN36"/>
    <mergeCell ref="AK37:AK38"/>
    <mergeCell ref="AL37:AL38"/>
    <mergeCell ref="AJ35:AJ36"/>
    <mergeCell ref="AJ45:AJ46"/>
    <mergeCell ref="AK45:AK46"/>
    <mergeCell ref="AL45:AL46"/>
    <mergeCell ref="AH39:AH40"/>
    <mergeCell ref="B41:B42"/>
    <mergeCell ref="AE41:AE42"/>
    <mergeCell ref="AF41:AF42"/>
    <mergeCell ref="AG41:AG42"/>
    <mergeCell ref="AH41:AH42"/>
    <mergeCell ref="B39:B40"/>
    <mergeCell ref="B45:B46"/>
    <mergeCell ref="AE45:AE46"/>
    <mergeCell ref="AF45:AF46"/>
    <mergeCell ref="AG45:AG46"/>
    <mergeCell ref="AH45:AH46"/>
    <mergeCell ref="AI45:AI46"/>
    <mergeCell ref="AL43:AL44"/>
    <mergeCell ref="AM41:AM42"/>
    <mergeCell ref="AN41:AN42"/>
    <mergeCell ref="AO41:AO42"/>
    <mergeCell ref="AO43:AO44"/>
    <mergeCell ref="AR47:AS48"/>
    <mergeCell ref="AI41:AI42"/>
    <mergeCell ref="AJ41:AJ42"/>
    <mergeCell ref="AP41:AQ42"/>
    <mergeCell ref="AR41:AS42"/>
    <mergeCell ref="AK41:AK42"/>
    <mergeCell ref="AL41:AL42"/>
    <mergeCell ref="AN47:AN48"/>
    <mergeCell ref="B43:B44"/>
    <mergeCell ref="AE43:AE44"/>
    <mergeCell ref="AF43:AF44"/>
    <mergeCell ref="AG43:AG44"/>
    <mergeCell ref="AH47:AH48"/>
    <mergeCell ref="AH43:AH44"/>
    <mergeCell ref="AI43:AI44"/>
    <mergeCell ref="AJ43:AJ44"/>
    <mergeCell ref="AK43:AK44"/>
    <mergeCell ref="AR49:AS50"/>
    <mergeCell ref="AK49:AK50"/>
    <mergeCell ref="AL49:AL50"/>
    <mergeCell ref="AM49:AM50"/>
    <mergeCell ref="AN49:AN50"/>
    <mergeCell ref="AO49:AO50"/>
    <mergeCell ref="AP49:AQ50"/>
    <mergeCell ref="AI49:AI50"/>
    <mergeCell ref="AJ49:AJ50"/>
    <mergeCell ref="AO47:AO48"/>
    <mergeCell ref="AP47:AQ48"/>
    <mergeCell ref="AP43:AQ44"/>
    <mergeCell ref="AI47:AI48"/>
    <mergeCell ref="AJ47:AJ48"/>
    <mergeCell ref="AK47:AK48"/>
    <mergeCell ref="AL47:AL48"/>
    <mergeCell ref="AM47:AM48"/>
    <mergeCell ref="AR43:AS44"/>
    <mergeCell ref="AM45:AM46"/>
    <mergeCell ref="AN45:AN46"/>
    <mergeCell ref="AO45:AO46"/>
    <mergeCell ref="AP45:AQ46"/>
    <mergeCell ref="AR45:AS46"/>
    <mergeCell ref="AM43:AM44"/>
    <mergeCell ref="AN43:AN44"/>
    <mergeCell ref="AH49:AH50"/>
    <mergeCell ref="B47:B48"/>
    <mergeCell ref="AE47:AE48"/>
    <mergeCell ref="AF47:AF48"/>
    <mergeCell ref="AG47:AG48"/>
    <mergeCell ref="B49:B50"/>
    <mergeCell ref="AE49:AE50"/>
    <mergeCell ref="AF49:AF50"/>
    <mergeCell ref="AG49:AG50"/>
  </mergeCells>
  <phoneticPr fontId="1"/>
  <printOptions horizontalCentered="1" verticalCentered="1"/>
  <pageMargins left="0" right="0" top="0" bottom="0" header="0.51181102362204722" footer="0.51181102362204722"/>
  <pageSetup paperSize="9" scale="60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U30"/>
  <sheetViews>
    <sheetView showGridLines="0" topLeftCell="A4" zoomScale="85" zoomScaleNormal="85" zoomScaleSheetLayoutView="100" workbookViewId="0">
      <selection activeCell="V12" sqref="V12"/>
    </sheetView>
  </sheetViews>
  <sheetFormatPr defaultColWidth="13" defaultRowHeight="13.2"/>
  <cols>
    <col min="1" max="1" width="12.6640625" style="44" customWidth="1"/>
    <col min="2" max="2" width="17.6640625" style="42" customWidth="1"/>
    <col min="3" max="3" width="7.6640625" style="42" customWidth="1"/>
    <col min="4" max="4" width="3.109375" style="42" customWidth="1"/>
    <col min="5" max="6" width="7.6640625" style="42" customWidth="1"/>
    <col min="7" max="7" width="3.109375" style="42" customWidth="1"/>
    <col min="8" max="9" width="7.6640625" style="42" customWidth="1"/>
    <col min="10" max="10" width="3.109375" style="42" customWidth="1"/>
    <col min="11" max="12" width="7.6640625" style="42" customWidth="1"/>
    <col min="13" max="13" width="3.109375" style="42" customWidth="1"/>
    <col min="14" max="15" width="7.6640625" style="42" customWidth="1"/>
    <col min="16" max="16" width="3.109375" style="42" customWidth="1"/>
    <col min="17" max="18" width="7.6640625" style="42" customWidth="1"/>
    <col min="19" max="19" width="3.109375" style="42" customWidth="1"/>
    <col min="20" max="20" width="7.6640625" style="42" customWidth="1"/>
    <col min="21" max="16384" width="13" style="42"/>
  </cols>
  <sheetData>
    <row r="1" spans="1:21" s="4" customFormat="1" ht="39.75" customHeight="1" thickBot="1">
      <c r="A1" s="168" t="str">
        <f ca="1">'組合せ (前期)'!A1</f>
        <v>2015年度 大分地区こくみん共済U-12サッカーリーグ</v>
      </c>
      <c r="B1" s="2"/>
      <c r="C1" s="3"/>
      <c r="D1" s="3"/>
      <c r="E1" s="3"/>
      <c r="F1" s="3"/>
      <c r="M1" s="259" t="s">
        <v>133</v>
      </c>
      <c r="N1" s="260"/>
      <c r="O1" s="260"/>
      <c r="P1" s="261"/>
      <c r="R1" s="262" t="s">
        <v>127</v>
      </c>
      <c r="S1" s="263"/>
      <c r="T1" s="264"/>
    </row>
    <row r="2" spans="1:21" s="5" customFormat="1" ht="39.75" customHeight="1" thickBot="1">
      <c r="A2" s="10" t="s">
        <v>15</v>
      </c>
      <c r="B2" s="166" t="str">
        <f ca="1">'組合せ (前期)'!E6</f>
        <v>明野西</v>
      </c>
      <c r="C2" s="250" t="str">
        <f ca="1">'組合せ (前期)'!E9</f>
        <v>北郡坂ノ市</v>
      </c>
      <c r="D2" s="250"/>
      <c r="E2" s="250"/>
      <c r="K2" s="9"/>
      <c r="O2" s="409" t="s">
        <v>111</v>
      </c>
      <c r="P2" s="409"/>
      <c r="Q2" s="409"/>
      <c r="R2" s="409"/>
      <c r="S2" s="409"/>
      <c r="T2" s="409"/>
    </row>
    <row r="3" spans="1:21" ht="21.75" customHeight="1" thickBot="1">
      <c r="A3" s="50" t="s">
        <v>14</v>
      </c>
      <c r="B3" s="51" t="s">
        <v>11</v>
      </c>
      <c r="C3" s="251" t="s">
        <v>16</v>
      </c>
      <c r="D3" s="251"/>
      <c r="E3" s="251"/>
      <c r="F3" s="252" t="s">
        <v>60</v>
      </c>
      <c r="G3" s="253"/>
      <c r="H3" s="254"/>
      <c r="I3" s="252" t="s">
        <v>61</v>
      </c>
      <c r="J3" s="253"/>
      <c r="K3" s="254"/>
      <c r="L3" s="252" t="s">
        <v>62</v>
      </c>
      <c r="M3" s="253"/>
      <c r="N3" s="254"/>
      <c r="O3" s="252" t="s">
        <v>63</v>
      </c>
      <c r="P3" s="253"/>
      <c r="Q3" s="254"/>
      <c r="R3" s="252" t="s">
        <v>64</v>
      </c>
      <c r="S3" s="253"/>
      <c r="T3" s="265"/>
      <c r="U3" s="43"/>
    </row>
    <row r="4" spans="1:21" ht="21.75" customHeight="1">
      <c r="A4" s="489" t="s">
        <v>66</v>
      </c>
      <c r="B4" s="405" t="s">
        <v>276</v>
      </c>
      <c r="C4" s="65" t="str">
        <f>E29</f>
        <v>明野西</v>
      </c>
      <c r="D4" s="66" t="s">
        <v>17</v>
      </c>
      <c r="E4" s="67" t="str">
        <f>H29</f>
        <v>カティオーラU-12</v>
      </c>
      <c r="F4" s="65"/>
      <c r="G4" s="66"/>
      <c r="H4" s="67"/>
      <c r="I4" s="65" t="str">
        <f>K29</f>
        <v>鴛野</v>
      </c>
      <c r="J4" s="66" t="s">
        <v>17</v>
      </c>
      <c r="K4" s="67" t="str">
        <f>E29</f>
        <v>明野西</v>
      </c>
      <c r="L4" s="65"/>
      <c r="M4" s="66"/>
      <c r="N4" s="67"/>
      <c r="O4" s="65" t="str">
        <f>H29</f>
        <v>カティオーラU-12</v>
      </c>
      <c r="P4" s="66" t="s">
        <v>17</v>
      </c>
      <c r="Q4" s="67" t="str">
        <f>K29</f>
        <v>鴛野</v>
      </c>
      <c r="R4" s="65"/>
      <c r="S4" s="66"/>
      <c r="T4" s="68"/>
      <c r="U4" s="43"/>
    </row>
    <row r="5" spans="1:21" ht="15" customHeight="1">
      <c r="A5" s="490"/>
      <c r="B5" s="488"/>
      <c r="C5" s="231">
        <v>1</v>
      </c>
      <c r="D5" s="232"/>
      <c r="E5" s="233">
        <v>3</v>
      </c>
      <c r="F5" s="231"/>
      <c r="G5" s="232"/>
      <c r="H5" s="233"/>
      <c r="I5" s="231">
        <v>0</v>
      </c>
      <c r="J5" s="232"/>
      <c r="K5" s="233">
        <v>1</v>
      </c>
      <c r="L5" s="231"/>
      <c r="M5" s="232"/>
      <c r="N5" s="233"/>
      <c r="O5" s="231">
        <v>4</v>
      </c>
      <c r="P5" s="232"/>
      <c r="Q5" s="233">
        <v>0</v>
      </c>
      <c r="R5" s="231"/>
      <c r="S5" s="232"/>
      <c r="T5" s="234"/>
      <c r="U5" s="43"/>
    </row>
    <row r="6" spans="1:21" ht="21.75" customHeight="1">
      <c r="A6" s="214">
        <v>42113</v>
      </c>
      <c r="B6" s="406"/>
      <c r="C6" s="400" t="str">
        <f>K29</f>
        <v>鴛野</v>
      </c>
      <c r="D6" s="401"/>
      <c r="E6" s="402"/>
      <c r="F6" s="69"/>
      <c r="G6" s="70"/>
      <c r="H6" s="71"/>
      <c r="I6" s="400" t="str">
        <f>H29</f>
        <v>カティオーラU-12</v>
      </c>
      <c r="J6" s="401"/>
      <c r="K6" s="402"/>
      <c r="L6" s="69"/>
      <c r="M6" s="70"/>
      <c r="N6" s="71"/>
      <c r="O6" s="400" t="str">
        <f>E29</f>
        <v>明野西</v>
      </c>
      <c r="P6" s="401"/>
      <c r="Q6" s="402"/>
      <c r="R6" s="69"/>
      <c r="S6" s="70"/>
      <c r="T6" s="72"/>
      <c r="U6" s="43"/>
    </row>
    <row r="7" spans="1:21" ht="21.75" customHeight="1">
      <c r="A7" s="215" t="s">
        <v>239</v>
      </c>
      <c r="B7" s="407" t="s">
        <v>277</v>
      </c>
      <c r="C7" s="73" t="str">
        <f>N29</f>
        <v>北郡坂ノ市</v>
      </c>
      <c r="D7" s="74" t="s">
        <v>17</v>
      </c>
      <c r="E7" s="75" t="str">
        <f>Q29</f>
        <v>豊府</v>
      </c>
      <c r="F7" s="73" t="str">
        <f>E30</f>
        <v>西の台</v>
      </c>
      <c r="G7" s="74" t="s">
        <v>17</v>
      </c>
      <c r="H7" s="75" t="str">
        <f>H30</f>
        <v>三佐</v>
      </c>
      <c r="I7" s="73" t="str">
        <f>K30</f>
        <v>明治北</v>
      </c>
      <c r="J7" s="74"/>
      <c r="K7" s="75" t="str">
        <f>N29</f>
        <v>北郡坂ノ市</v>
      </c>
      <c r="L7" s="73" t="str">
        <f>N30</f>
        <v>ヴェルスパ</v>
      </c>
      <c r="M7" s="74" t="s">
        <v>17</v>
      </c>
      <c r="N7" s="75" t="str">
        <f>E30</f>
        <v>西の台</v>
      </c>
      <c r="O7" s="73" t="str">
        <f>Q29</f>
        <v>豊府</v>
      </c>
      <c r="P7" s="74"/>
      <c r="Q7" s="75" t="str">
        <f>K30</f>
        <v>明治北</v>
      </c>
      <c r="R7" s="73" t="str">
        <f>H30</f>
        <v>三佐</v>
      </c>
      <c r="S7" s="74" t="s">
        <v>17</v>
      </c>
      <c r="T7" s="76" t="str">
        <f>N30</f>
        <v>ヴェルスパ</v>
      </c>
      <c r="U7" s="43"/>
    </row>
    <row r="8" spans="1:21" ht="15" customHeight="1">
      <c r="A8" s="215"/>
      <c r="B8" s="488"/>
      <c r="C8" s="231">
        <v>4</v>
      </c>
      <c r="D8" s="232"/>
      <c r="E8" s="233">
        <v>0</v>
      </c>
      <c r="F8" s="231">
        <v>4</v>
      </c>
      <c r="G8" s="232"/>
      <c r="H8" s="233">
        <v>0</v>
      </c>
      <c r="I8" s="231">
        <v>1</v>
      </c>
      <c r="J8" s="232"/>
      <c r="K8" s="233">
        <v>4</v>
      </c>
      <c r="L8" s="231">
        <v>4</v>
      </c>
      <c r="M8" s="232"/>
      <c r="N8" s="233">
        <v>1</v>
      </c>
      <c r="O8" s="231">
        <v>0</v>
      </c>
      <c r="P8" s="232"/>
      <c r="Q8" s="233">
        <v>0</v>
      </c>
      <c r="R8" s="231">
        <v>0</v>
      </c>
      <c r="S8" s="232"/>
      <c r="T8" s="234">
        <v>3</v>
      </c>
      <c r="U8" s="43"/>
    </row>
    <row r="9" spans="1:21" ht="21.75" customHeight="1" thickBot="1">
      <c r="A9" s="216"/>
      <c r="B9" s="408"/>
      <c r="C9" s="397" t="str">
        <f>K30</f>
        <v>明治北</v>
      </c>
      <c r="D9" s="398"/>
      <c r="E9" s="403"/>
      <c r="F9" s="397" t="str">
        <f>N30</f>
        <v>ヴェルスパ</v>
      </c>
      <c r="G9" s="398"/>
      <c r="H9" s="403"/>
      <c r="I9" s="397" t="str">
        <f>Q29</f>
        <v>豊府</v>
      </c>
      <c r="J9" s="398"/>
      <c r="K9" s="403"/>
      <c r="L9" s="397" t="str">
        <f>H30</f>
        <v>三佐</v>
      </c>
      <c r="M9" s="398"/>
      <c r="N9" s="403"/>
      <c r="O9" s="397" t="str">
        <f>N29</f>
        <v>北郡坂ノ市</v>
      </c>
      <c r="P9" s="398"/>
      <c r="Q9" s="403"/>
      <c r="R9" s="397" t="str">
        <f>E30</f>
        <v>西の台</v>
      </c>
      <c r="S9" s="398"/>
      <c r="T9" s="399"/>
      <c r="U9" s="43"/>
    </row>
    <row r="10" spans="1:21" ht="21.75" customHeight="1">
      <c r="A10" s="489" t="s">
        <v>67</v>
      </c>
      <c r="B10" s="405" t="s">
        <v>278</v>
      </c>
      <c r="C10" s="65" t="str">
        <f>E29</f>
        <v>明野西</v>
      </c>
      <c r="D10" s="66" t="s">
        <v>17</v>
      </c>
      <c r="E10" s="67" t="str">
        <f>N29</f>
        <v>北郡坂ノ市</v>
      </c>
      <c r="F10" s="65"/>
      <c r="G10" s="66"/>
      <c r="H10" s="67"/>
      <c r="I10" s="65" t="str">
        <f>E30</f>
        <v>西の台</v>
      </c>
      <c r="J10" s="66" t="s">
        <v>17</v>
      </c>
      <c r="K10" s="67" t="str">
        <f>E29</f>
        <v>明野西</v>
      </c>
      <c r="L10" s="65"/>
      <c r="M10" s="66"/>
      <c r="N10" s="67"/>
      <c r="O10" s="65" t="str">
        <f>N29</f>
        <v>北郡坂ノ市</v>
      </c>
      <c r="P10" s="66" t="s">
        <v>17</v>
      </c>
      <c r="Q10" s="67" t="str">
        <f>E30</f>
        <v>西の台</v>
      </c>
      <c r="R10" s="65"/>
      <c r="S10" s="66"/>
      <c r="T10" s="68"/>
      <c r="U10" s="43"/>
    </row>
    <row r="11" spans="1:21" ht="15" customHeight="1">
      <c r="A11" s="490"/>
      <c r="B11" s="488"/>
      <c r="C11" s="231">
        <v>1</v>
      </c>
      <c r="D11" s="232"/>
      <c r="E11" s="233">
        <v>3</v>
      </c>
      <c r="F11" s="231"/>
      <c r="G11" s="232"/>
      <c r="H11" s="233"/>
      <c r="I11" s="231">
        <v>2</v>
      </c>
      <c r="J11" s="232"/>
      <c r="K11" s="233">
        <v>2</v>
      </c>
      <c r="L11" s="231"/>
      <c r="M11" s="232"/>
      <c r="N11" s="233"/>
      <c r="O11" s="231">
        <v>1</v>
      </c>
      <c r="P11" s="232"/>
      <c r="Q11" s="233">
        <v>0</v>
      </c>
      <c r="R11" s="223"/>
      <c r="S11" s="224"/>
      <c r="T11" s="226"/>
      <c r="U11" s="43"/>
    </row>
    <row r="12" spans="1:21" ht="25.5" customHeight="1">
      <c r="A12" s="214">
        <v>42134</v>
      </c>
      <c r="B12" s="406"/>
      <c r="C12" s="400" t="str">
        <f>E30</f>
        <v>西の台</v>
      </c>
      <c r="D12" s="401"/>
      <c r="E12" s="402"/>
      <c r="F12" s="69"/>
      <c r="G12" s="70"/>
      <c r="H12" s="71"/>
      <c r="I12" s="400" t="str">
        <f>N29</f>
        <v>北郡坂ノ市</v>
      </c>
      <c r="J12" s="401"/>
      <c r="K12" s="402"/>
      <c r="L12" s="69"/>
      <c r="M12" s="70"/>
      <c r="N12" s="71"/>
      <c r="O12" s="400" t="str">
        <f>E29</f>
        <v>明野西</v>
      </c>
      <c r="P12" s="401"/>
      <c r="Q12" s="402"/>
      <c r="R12" s="69"/>
      <c r="S12" s="70"/>
      <c r="T12" s="72"/>
      <c r="U12" s="43"/>
    </row>
    <row r="13" spans="1:21" ht="21.75" customHeight="1">
      <c r="A13" s="215" t="s">
        <v>239</v>
      </c>
      <c r="B13" s="407" t="s">
        <v>279</v>
      </c>
      <c r="C13" s="73" t="str">
        <f>K29</f>
        <v>鴛野</v>
      </c>
      <c r="D13" s="74" t="s">
        <v>17</v>
      </c>
      <c r="E13" s="75" t="str">
        <f>K30</f>
        <v>明治北</v>
      </c>
      <c r="F13" s="73" t="str">
        <f>H29</f>
        <v>カティオーラU-12</v>
      </c>
      <c r="G13" s="74" t="s">
        <v>17</v>
      </c>
      <c r="H13" s="75" t="str">
        <f>Q29</f>
        <v>豊府</v>
      </c>
      <c r="I13" s="73" t="str">
        <f>N30</f>
        <v>ヴェルスパ</v>
      </c>
      <c r="J13" s="74" t="s">
        <v>17</v>
      </c>
      <c r="K13" s="75" t="str">
        <f>K29</f>
        <v>鴛野</v>
      </c>
      <c r="L13" s="73" t="str">
        <f>H30</f>
        <v>三佐</v>
      </c>
      <c r="M13" s="74" t="s">
        <v>17</v>
      </c>
      <c r="N13" s="75" t="str">
        <f>H29</f>
        <v>カティオーラU-12</v>
      </c>
      <c r="O13" s="73" t="str">
        <f>K30</f>
        <v>明治北</v>
      </c>
      <c r="P13" s="74" t="s">
        <v>17</v>
      </c>
      <c r="Q13" s="75" t="str">
        <f>N30</f>
        <v>ヴェルスパ</v>
      </c>
      <c r="R13" s="73" t="str">
        <f>Q29</f>
        <v>豊府</v>
      </c>
      <c r="S13" s="74" t="s">
        <v>17</v>
      </c>
      <c r="T13" s="76" t="str">
        <f>H30</f>
        <v>三佐</v>
      </c>
      <c r="U13" s="43"/>
    </row>
    <row r="14" spans="1:21" ht="15" customHeight="1">
      <c r="A14" s="215"/>
      <c r="B14" s="488"/>
      <c r="C14" s="231">
        <v>7</v>
      </c>
      <c r="D14" s="232"/>
      <c r="E14" s="233">
        <v>0</v>
      </c>
      <c r="F14" s="231">
        <v>11</v>
      </c>
      <c r="G14" s="232"/>
      <c r="H14" s="233">
        <v>0</v>
      </c>
      <c r="I14" s="231">
        <v>2</v>
      </c>
      <c r="J14" s="232"/>
      <c r="K14" s="233">
        <v>1</v>
      </c>
      <c r="L14" s="231">
        <v>0</v>
      </c>
      <c r="M14" s="232"/>
      <c r="N14" s="233">
        <v>12</v>
      </c>
      <c r="O14" s="231">
        <v>0</v>
      </c>
      <c r="P14" s="232"/>
      <c r="Q14" s="233">
        <v>4</v>
      </c>
      <c r="R14" s="231">
        <v>3</v>
      </c>
      <c r="S14" s="232"/>
      <c r="T14" s="234">
        <v>0</v>
      </c>
      <c r="U14" s="43"/>
    </row>
    <row r="15" spans="1:21" ht="21.75" customHeight="1" thickBot="1">
      <c r="A15" s="216"/>
      <c r="B15" s="408"/>
      <c r="C15" s="397" t="str">
        <f>N30</f>
        <v>ヴェルスパ</v>
      </c>
      <c r="D15" s="398"/>
      <c r="E15" s="403"/>
      <c r="F15" s="397" t="str">
        <f>H30</f>
        <v>三佐</v>
      </c>
      <c r="G15" s="398"/>
      <c r="H15" s="403"/>
      <c r="I15" s="397" t="str">
        <f>K30</f>
        <v>明治北</v>
      </c>
      <c r="J15" s="398"/>
      <c r="K15" s="403"/>
      <c r="L15" s="397" t="str">
        <f>Q29</f>
        <v>豊府</v>
      </c>
      <c r="M15" s="398"/>
      <c r="N15" s="403"/>
      <c r="O15" s="397" t="str">
        <f>K29</f>
        <v>鴛野</v>
      </c>
      <c r="P15" s="398"/>
      <c r="Q15" s="403"/>
      <c r="R15" s="397" t="str">
        <f>H29</f>
        <v>カティオーラU-12</v>
      </c>
      <c r="S15" s="398"/>
      <c r="T15" s="399"/>
      <c r="U15" s="43"/>
    </row>
    <row r="16" spans="1:21" ht="21.75" customHeight="1">
      <c r="A16" s="489" t="s">
        <v>69</v>
      </c>
      <c r="B16" s="491" t="s">
        <v>280</v>
      </c>
      <c r="C16" s="65" t="str">
        <f>N30</f>
        <v>ヴェルスパ</v>
      </c>
      <c r="D16" s="66" t="s">
        <v>17</v>
      </c>
      <c r="E16" s="67" t="str">
        <f>Q29</f>
        <v>豊府</v>
      </c>
      <c r="F16" s="65"/>
      <c r="G16" s="66"/>
      <c r="H16" s="67"/>
      <c r="I16" s="65" t="str">
        <f>Q29</f>
        <v>豊府</v>
      </c>
      <c r="J16" s="66" t="s">
        <v>17</v>
      </c>
      <c r="K16" s="67" t="str">
        <f>E29</f>
        <v>明野西</v>
      </c>
      <c r="L16" s="65"/>
      <c r="M16" s="66"/>
      <c r="N16" s="67"/>
      <c r="O16" s="65" t="str">
        <f>E29</f>
        <v>明野西</v>
      </c>
      <c r="P16" s="66" t="s">
        <v>17</v>
      </c>
      <c r="Q16" s="67" t="str">
        <f>N30</f>
        <v>ヴェルスパ</v>
      </c>
      <c r="R16" s="65"/>
      <c r="S16" s="66"/>
      <c r="T16" s="68"/>
      <c r="U16" s="43"/>
    </row>
    <row r="17" spans="1:21" ht="15" customHeight="1">
      <c r="A17" s="490"/>
      <c r="B17" s="492"/>
      <c r="C17" s="223"/>
      <c r="D17" s="224"/>
      <c r="E17" s="225"/>
      <c r="F17" s="223"/>
      <c r="G17" s="224"/>
      <c r="H17" s="225"/>
      <c r="I17" s="223"/>
      <c r="J17" s="224"/>
      <c r="K17" s="225"/>
      <c r="L17" s="223"/>
      <c r="M17" s="224"/>
      <c r="N17" s="225"/>
      <c r="O17" s="223"/>
      <c r="P17" s="224"/>
      <c r="Q17" s="225"/>
      <c r="R17" s="223"/>
      <c r="S17" s="224"/>
      <c r="T17" s="226"/>
      <c r="U17" s="43"/>
    </row>
    <row r="18" spans="1:21" ht="21.75" customHeight="1">
      <c r="A18" s="214">
        <v>42141</v>
      </c>
      <c r="B18" s="493"/>
      <c r="C18" s="400" t="str">
        <f>E29</f>
        <v>明野西</v>
      </c>
      <c r="D18" s="401"/>
      <c r="E18" s="402"/>
      <c r="F18" s="69"/>
      <c r="G18" s="70"/>
      <c r="H18" s="71"/>
      <c r="I18" s="400" t="str">
        <f>N30</f>
        <v>ヴェルスパ</v>
      </c>
      <c r="J18" s="401"/>
      <c r="K18" s="402"/>
      <c r="L18" s="69"/>
      <c r="M18" s="70"/>
      <c r="N18" s="71"/>
      <c r="O18" s="400" t="str">
        <f>Q29</f>
        <v>豊府</v>
      </c>
      <c r="P18" s="401"/>
      <c r="Q18" s="402"/>
      <c r="R18" s="69"/>
      <c r="S18" s="70"/>
      <c r="T18" s="72"/>
      <c r="U18" s="43"/>
    </row>
    <row r="19" spans="1:21" ht="21.75" customHeight="1">
      <c r="A19" s="215" t="s">
        <v>239</v>
      </c>
      <c r="B19" s="494" t="s">
        <v>275</v>
      </c>
      <c r="C19" s="73" t="str">
        <f>H29</f>
        <v>カティオーラU-12</v>
      </c>
      <c r="D19" s="74" t="s">
        <v>17</v>
      </c>
      <c r="E19" s="75" t="str">
        <f>K30</f>
        <v>明治北</v>
      </c>
      <c r="F19" s="73" t="str">
        <f>H30</f>
        <v>三佐</v>
      </c>
      <c r="G19" s="74" t="s">
        <v>17</v>
      </c>
      <c r="H19" s="75" t="str">
        <f>K29</f>
        <v>鴛野</v>
      </c>
      <c r="I19" s="73" t="str">
        <f>E30</f>
        <v>西の台</v>
      </c>
      <c r="J19" s="74" t="s">
        <v>17</v>
      </c>
      <c r="K19" s="75" t="str">
        <f>H29</f>
        <v>カティオーラU-12</v>
      </c>
      <c r="L19" s="73" t="str">
        <f>N29</f>
        <v>北郡坂ノ市</v>
      </c>
      <c r="M19" s="74" t="s">
        <v>17</v>
      </c>
      <c r="N19" s="75" t="str">
        <f>H30</f>
        <v>三佐</v>
      </c>
      <c r="O19" s="73" t="str">
        <f>K30</f>
        <v>明治北</v>
      </c>
      <c r="P19" s="74" t="s">
        <v>17</v>
      </c>
      <c r="Q19" s="75" t="str">
        <f>E30</f>
        <v>西の台</v>
      </c>
      <c r="R19" s="73" t="str">
        <f>K29</f>
        <v>鴛野</v>
      </c>
      <c r="S19" s="74" t="s">
        <v>17</v>
      </c>
      <c r="T19" s="76" t="str">
        <f>N29</f>
        <v>北郡坂ノ市</v>
      </c>
      <c r="U19" s="43"/>
    </row>
    <row r="20" spans="1:21" ht="15" customHeight="1">
      <c r="A20" s="215"/>
      <c r="B20" s="494"/>
      <c r="C20" s="223"/>
      <c r="D20" s="224"/>
      <c r="E20" s="225"/>
      <c r="F20" s="223"/>
      <c r="G20" s="224"/>
      <c r="H20" s="225"/>
      <c r="I20" s="223"/>
      <c r="J20" s="224"/>
      <c r="K20" s="225"/>
      <c r="L20" s="223"/>
      <c r="M20" s="224"/>
      <c r="N20" s="225"/>
      <c r="O20" s="223"/>
      <c r="P20" s="224"/>
      <c r="Q20" s="225"/>
      <c r="R20" s="223"/>
      <c r="S20" s="224"/>
      <c r="T20" s="226"/>
      <c r="U20" s="43"/>
    </row>
    <row r="21" spans="1:21" ht="21.75" customHeight="1" thickBot="1">
      <c r="A21" s="8"/>
      <c r="B21" s="495"/>
      <c r="C21" s="397" t="str">
        <f>E30</f>
        <v>西の台</v>
      </c>
      <c r="D21" s="398"/>
      <c r="E21" s="403"/>
      <c r="F21" s="397" t="str">
        <f>N29</f>
        <v>北郡坂ノ市</v>
      </c>
      <c r="G21" s="398"/>
      <c r="H21" s="403"/>
      <c r="I21" s="397" t="str">
        <f>K30</f>
        <v>明治北</v>
      </c>
      <c r="J21" s="398"/>
      <c r="K21" s="403"/>
      <c r="L21" s="397" t="str">
        <f>K29</f>
        <v>鴛野</v>
      </c>
      <c r="M21" s="398"/>
      <c r="N21" s="403"/>
      <c r="O21" s="397" t="str">
        <f>H29</f>
        <v>カティオーラU-12</v>
      </c>
      <c r="P21" s="398"/>
      <c r="Q21" s="403"/>
      <c r="R21" s="397" t="str">
        <f>H30</f>
        <v>三佐</v>
      </c>
      <c r="S21" s="398"/>
      <c r="T21" s="399"/>
      <c r="U21" s="43"/>
    </row>
    <row r="22" spans="1:21" ht="21.75" customHeight="1">
      <c r="A22" s="489" t="s">
        <v>68</v>
      </c>
      <c r="B22" s="405" t="s">
        <v>281</v>
      </c>
      <c r="C22" s="65" t="str">
        <f>E29</f>
        <v>明野西</v>
      </c>
      <c r="D22" s="66" t="s">
        <v>17</v>
      </c>
      <c r="E22" s="67" t="str">
        <f>K30</f>
        <v>明治北</v>
      </c>
      <c r="F22" s="65" t="str">
        <f>N30</f>
        <v>ヴェルスパ</v>
      </c>
      <c r="G22" s="66" t="s">
        <v>17</v>
      </c>
      <c r="H22" s="67" t="str">
        <f>N29</f>
        <v>北郡坂ノ市</v>
      </c>
      <c r="I22" s="65" t="str">
        <f>K30</f>
        <v>明治北</v>
      </c>
      <c r="J22" s="66" t="s">
        <v>17</v>
      </c>
      <c r="K22" s="67" t="str">
        <f>H30</f>
        <v>三佐</v>
      </c>
      <c r="L22" s="65" t="str">
        <f>H29</f>
        <v>カティオーラU-12</v>
      </c>
      <c r="M22" s="66" t="s">
        <v>17</v>
      </c>
      <c r="N22" s="67" t="str">
        <f>N30</f>
        <v>ヴェルスパ</v>
      </c>
      <c r="O22" s="65" t="str">
        <f>H30</f>
        <v>三佐</v>
      </c>
      <c r="P22" s="66" t="s">
        <v>17</v>
      </c>
      <c r="Q22" s="67" t="str">
        <f>E29</f>
        <v>明野西</v>
      </c>
      <c r="R22" s="65" t="str">
        <f>N29</f>
        <v>北郡坂ノ市</v>
      </c>
      <c r="S22" s="66" t="s">
        <v>17</v>
      </c>
      <c r="T22" s="68" t="str">
        <f>H29</f>
        <v>カティオーラU-12</v>
      </c>
      <c r="U22" s="43"/>
    </row>
    <row r="23" spans="1:21" ht="15" customHeight="1">
      <c r="A23" s="490"/>
      <c r="B23" s="488"/>
      <c r="C23" s="223"/>
      <c r="D23" s="224"/>
      <c r="E23" s="225"/>
      <c r="F23" s="223"/>
      <c r="G23" s="224"/>
      <c r="H23" s="225"/>
      <c r="I23" s="223"/>
      <c r="J23" s="224"/>
      <c r="K23" s="225"/>
      <c r="L23" s="223"/>
      <c r="M23" s="224"/>
      <c r="N23" s="225"/>
      <c r="O23" s="223"/>
      <c r="P23" s="224"/>
      <c r="Q23" s="225"/>
      <c r="R23" s="223"/>
      <c r="S23" s="224"/>
      <c r="T23" s="226"/>
      <c r="U23" s="43"/>
    </row>
    <row r="24" spans="1:21" ht="21.75" customHeight="1" thickBot="1">
      <c r="A24" s="227" t="s">
        <v>272</v>
      </c>
      <c r="B24" s="408"/>
      <c r="C24" s="397" t="str">
        <f>H30</f>
        <v>三佐</v>
      </c>
      <c r="D24" s="398"/>
      <c r="E24" s="403"/>
      <c r="F24" s="397" t="str">
        <f>H29</f>
        <v>カティオーラU-12</v>
      </c>
      <c r="G24" s="398"/>
      <c r="H24" s="403"/>
      <c r="I24" s="397" t="str">
        <f>E29</f>
        <v>明野西</v>
      </c>
      <c r="J24" s="398"/>
      <c r="K24" s="403"/>
      <c r="L24" s="397" t="str">
        <f>N29</f>
        <v>北郡坂ノ市</v>
      </c>
      <c r="M24" s="398"/>
      <c r="N24" s="403"/>
      <c r="O24" s="397" t="str">
        <f>K30</f>
        <v>明治北</v>
      </c>
      <c r="P24" s="398"/>
      <c r="Q24" s="403"/>
      <c r="R24" s="397" t="str">
        <f>N30</f>
        <v>ヴェルスパ</v>
      </c>
      <c r="S24" s="398"/>
      <c r="T24" s="399"/>
      <c r="U24" s="43"/>
    </row>
    <row r="25" spans="1:21" ht="21.75" customHeight="1">
      <c r="A25" s="489" t="s">
        <v>274</v>
      </c>
      <c r="B25" s="405" t="s">
        <v>282</v>
      </c>
      <c r="C25" s="65" t="str">
        <f>E30</f>
        <v>西の台</v>
      </c>
      <c r="D25" s="66" t="s">
        <v>17</v>
      </c>
      <c r="E25" s="67" t="str">
        <f>K29</f>
        <v>鴛野</v>
      </c>
      <c r="F25" s="65"/>
      <c r="G25" s="66"/>
      <c r="H25" s="67"/>
      <c r="I25" s="65" t="str">
        <f>K29</f>
        <v>鴛野</v>
      </c>
      <c r="J25" s="66" t="s">
        <v>17</v>
      </c>
      <c r="K25" s="67" t="str">
        <f>Q29</f>
        <v>豊府</v>
      </c>
      <c r="L25" s="65"/>
      <c r="M25" s="66"/>
      <c r="N25" s="67"/>
      <c r="O25" s="65" t="str">
        <f>Q29</f>
        <v>豊府</v>
      </c>
      <c r="P25" s="66" t="s">
        <v>17</v>
      </c>
      <c r="Q25" s="67" t="str">
        <f>E30</f>
        <v>西の台</v>
      </c>
      <c r="R25" s="65"/>
      <c r="S25" s="66"/>
      <c r="T25" s="68"/>
      <c r="U25" s="43"/>
    </row>
    <row r="26" spans="1:21" ht="15" customHeight="1">
      <c r="A26" s="490"/>
      <c r="B26" s="488"/>
      <c r="C26" s="231">
        <v>1</v>
      </c>
      <c r="D26" s="232"/>
      <c r="E26" s="233">
        <v>0</v>
      </c>
      <c r="F26" s="231"/>
      <c r="G26" s="232"/>
      <c r="H26" s="233"/>
      <c r="I26" s="231">
        <v>0</v>
      </c>
      <c r="J26" s="232"/>
      <c r="K26" s="233">
        <v>3</v>
      </c>
      <c r="L26" s="231"/>
      <c r="M26" s="232"/>
      <c r="N26" s="233"/>
      <c r="O26" s="231">
        <v>1</v>
      </c>
      <c r="P26" s="232"/>
      <c r="Q26" s="233">
        <v>1</v>
      </c>
      <c r="R26" s="223"/>
      <c r="S26" s="224"/>
      <c r="T26" s="226"/>
      <c r="U26" s="43"/>
    </row>
    <row r="27" spans="1:21" ht="21.75" customHeight="1" thickBot="1">
      <c r="A27" s="227" t="s">
        <v>273</v>
      </c>
      <c r="B27" s="408"/>
      <c r="C27" s="397" t="str">
        <f>Q29</f>
        <v>豊府</v>
      </c>
      <c r="D27" s="398"/>
      <c r="E27" s="403"/>
      <c r="F27" s="77"/>
      <c r="G27" s="78"/>
      <c r="H27" s="79"/>
      <c r="I27" s="397" t="str">
        <f>E30</f>
        <v>西の台</v>
      </c>
      <c r="J27" s="398"/>
      <c r="K27" s="403"/>
      <c r="L27" s="77"/>
      <c r="M27" s="78"/>
      <c r="N27" s="79"/>
      <c r="O27" s="397" t="str">
        <f>K29</f>
        <v>鴛野</v>
      </c>
      <c r="P27" s="398"/>
      <c r="Q27" s="403"/>
      <c r="R27" s="77"/>
      <c r="S27" s="78"/>
      <c r="T27" s="80"/>
      <c r="U27" s="43"/>
    </row>
    <row r="29" spans="1:21" s="5" customFormat="1">
      <c r="A29" s="6"/>
      <c r="C29" s="163" t="s">
        <v>31</v>
      </c>
      <c r="D29" s="163"/>
      <c r="E29" s="164" t="str">
        <f ca="1">'組合せ (前期)'!E6</f>
        <v>明野西</v>
      </c>
      <c r="F29" s="163" t="s">
        <v>22</v>
      </c>
      <c r="G29" s="163"/>
      <c r="H29" s="164" t="str">
        <f ca="1">'組合せ (前期)'!E7</f>
        <v>カティオーラU-12</v>
      </c>
      <c r="I29" s="163" t="s">
        <v>23</v>
      </c>
      <c r="J29" s="163"/>
      <c r="K29" s="164" t="str">
        <f ca="1">'組合せ (前期)'!E8</f>
        <v>鴛野</v>
      </c>
      <c r="L29" s="163" t="s">
        <v>24</v>
      </c>
      <c r="M29" s="163"/>
      <c r="N29" s="164" t="str">
        <f ca="1">'組合せ (前期)'!E9</f>
        <v>北郡坂ノ市</v>
      </c>
      <c r="O29" s="163" t="s">
        <v>25</v>
      </c>
      <c r="P29" s="163"/>
      <c r="Q29" s="164" t="str">
        <f ca="1">'組合せ (前期)'!E10</f>
        <v>豊府</v>
      </c>
    </row>
    <row r="30" spans="1:21" s="5" customFormat="1">
      <c r="A30" s="6"/>
      <c r="C30" s="163" t="s">
        <v>26</v>
      </c>
      <c r="D30" s="163"/>
      <c r="E30" s="164" t="str">
        <f ca="1">'組合せ (前期)'!E11</f>
        <v>西の台</v>
      </c>
      <c r="F30" s="163" t="s">
        <v>27</v>
      </c>
      <c r="G30" s="163"/>
      <c r="H30" s="164" t="str">
        <f ca="1">'組合せ (前期)'!E12</f>
        <v>三佐</v>
      </c>
      <c r="I30" s="163" t="s">
        <v>28</v>
      </c>
      <c r="J30" s="163"/>
      <c r="K30" s="164" t="str">
        <f ca="1">'組合せ (前期)'!E13</f>
        <v>明治北</v>
      </c>
      <c r="L30" s="163" t="s">
        <v>29</v>
      </c>
      <c r="M30" s="163"/>
      <c r="N30" s="164" t="str">
        <f ca="1">'組合せ (前期)'!E14</f>
        <v>ヴェルスパ</v>
      </c>
      <c r="O30" s="163"/>
      <c r="P30" s="163"/>
      <c r="Q30" s="165"/>
    </row>
  </sheetData>
  <mergeCells count="59">
    <mergeCell ref="R9:T9"/>
    <mergeCell ref="R3:T3"/>
    <mergeCell ref="O9:Q9"/>
    <mergeCell ref="M1:P1"/>
    <mergeCell ref="R1:T1"/>
    <mergeCell ref="C2:E2"/>
    <mergeCell ref="O2:T2"/>
    <mergeCell ref="C3:E3"/>
    <mergeCell ref="F3:H3"/>
    <mergeCell ref="I3:K3"/>
    <mergeCell ref="I6:K6"/>
    <mergeCell ref="O6:Q6"/>
    <mergeCell ref="F9:H9"/>
    <mergeCell ref="I9:K9"/>
    <mergeCell ref="L9:N9"/>
    <mergeCell ref="O3:Q3"/>
    <mergeCell ref="L3:N3"/>
    <mergeCell ref="I12:K12"/>
    <mergeCell ref="O12:Q12"/>
    <mergeCell ref="O21:Q21"/>
    <mergeCell ref="B13:B15"/>
    <mergeCell ref="C15:E15"/>
    <mergeCell ref="F15:H15"/>
    <mergeCell ref="R15:T15"/>
    <mergeCell ref="R21:T21"/>
    <mergeCell ref="B16:B18"/>
    <mergeCell ref="C18:E18"/>
    <mergeCell ref="I18:K18"/>
    <mergeCell ref="O18:Q18"/>
    <mergeCell ref="F21:H21"/>
    <mergeCell ref="I21:K21"/>
    <mergeCell ref="L21:N21"/>
    <mergeCell ref="B19:B21"/>
    <mergeCell ref="R24:T24"/>
    <mergeCell ref="B25:B27"/>
    <mergeCell ref="C27:E27"/>
    <mergeCell ref="I27:K27"/>
    <mergeCell ref="O27:Q27"/>
    <mergeCell ref="F24:H24"/>
    <mergeCell ref="I24:K24"/>
    <mergeCell ref="L24:N24"/>
    <mergeCell ref="O24:Q24"/>
    <mergeCell ref="A25:A26"/>
    <mergeCell ref="B22:B24"/>
    <mergeCell ref="C24:E24"/>
    <mergeCell ref="I15:K15"/>
    <mergeCell ref="L15:N15"/>
    <mergeCell ref="O15:Q15"/>
    <mergeCell ref="C21:E21"/>
    <mergeCell ref="B7:B9"/>
    <mergeCell ref="C9:E9"/>
    <mergeCell ref="A4:A5"/>
    <mergeCell ref="A10:A11"/>
    <mergeCell ref="A16:A17"/>
    <mergeCell ref="A22:A23"/>
    <mergeCell ref="B10:B12"/>
    <mergeCell ref="C12:E12"/>
    <mergeCell ref="B4:B6"/>
    <mergeCell ref="C6:E6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300" r:id="rId1"/>
  <headerFooter alignWithMargins="0"/>
  <rowBreaks count="1" manualBreakCount="1">
    <brk id="27" max="16383" man="1"/>
  </rowBreaks>
  <colBreaks count="1" manualBreakCount="1">
    <brk id="2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B1:AV50"/>
  <sheetViews>
    <sheetView topLeftCell="A4" zoomScale="70" zoomScaleNormal="70" workbookViewId="0">
      <selection activeCell="AT19" sqref="AT19:AV19"/>
    </sheetView>
  </sheetViews>
  <sheetFormatPr defaultColWidth="8.6640625" defaultRowHeight="14.4"/>
  <cols>
    <col min="1" max="1" width="2.6640625" style="11" customWidth="1"/>
    <col min="2" max="2" width="10.6640625" style="11" customWidth="1"/>
    <col min="3" max="4" width="6" style="11" customWidth="1"/>
    <col min="5" max="5" width="4.6640625" style="11" customWidth="1"/>
    <col min="6" max="6" width="4.109375" style="11" customWidth="1"/>
    <col min="7" max="48" width="4.6640625" style="11" customWidth="1"/>
    <col min="49" max="16384" width="8.6640625" style="11"/>
  </cols>
  <sheetData>
    <row r="1" spans="2:48" ht="29.25" customHeight="1" thickTop="1">
      <c r="B1" s="117" t="str">
        <f ca="1">'組合せ (前期)'!A1</f>
        <v>2015年度 大分地区こくみん共済U-12サッカーリーグ</v>
      </c>
      <c r="E1" s="12"/>
      <c r="F1" s="12"/>
      <c r="U1" s="89"/>
      <c r="AA1" s="272" t="s">
        <v>133</v>
      </c>
      <c r="AB1" s="273"/>
      <c r="AC1" s="273"/>
      <c r="AD1" s="273"/>
      <c r="AE1" s="273"/>
      <c r="AF1" s="273"/>
      <c r="AG1" s="274"/>
      <c r="AI1" s="278" t="s">
        <v>106</v>
      </c>
      <c r="AJ1" s="279"/>
      <c r="AK1" s="279"/>
      <c r="AL1" s="279"/>
      <c r="AM1" s="279"/>
      <c r="AN1" s="279"/>
      <c r="AO1" s="280"/>
    </row>
    <row r="2" spans="2:48" ht="30" customHeight="1" thickBot="1">
      <c r="B2" s="88" t="s">
        <v>103</v>
      </c>
      <c r="AA2" s="275"/>
      <c r="AB2" s="276"/>
      <c r="AC2" s="276"/>
      <c r="AD2" s="276"/>
      <c r="AE2" s="276"/>
      <c r="AF2" s="276"/>
      <c r="AG2" s="277"/>
      <c r="AI2" s="281"/>
      <c r="AJ2" s="282"/>
      <c r="AK2" s="282"/>
      <c r="AL2" s="282"/>
      <c r="AM2" s="282"/>
      <c r="AN2" s="282"/>
      <c r="AO2" s="283"/>
    </row>
    <row r="3" spans="2:48" ht="9.75" customHeight="1" thickTop="1" thickBot="1">
      <c r="B3" s="88"/>
    </row>
    <row r="4" spans="2:48" ht="20.100000000000001" customHeight="1" thickBot="1">
      <c r="B4" s="217" t="s">
        <v>10</v>
      </c>
      <c r="C4" s="432" t="s">
        <v>11</v>
      </c>
      <c r="D4" s="432"/>
      <c r="E4" s="432"/>
      <c r="F4" s="432"/>
      <c r="G4" s="432" t="s">
        <v>16</v>
      </c>
      <c r="H4" s="432"/>
      <c r="I4" s="432"/>
      <c r="J4" s="432"/>
      <c r="K4" s="432"/>
      <c r="L4" s="432"/>
      <c r="M4" s="432"/>
      <c r="N4" s="432" t="s">
        <v>254</v>
      </c>
      <c r="O4" s="432"/>
      <c r="P4" s="432"/>
      <c r="Q4" s="432"/>
      <c r="R4" s="432"/>
      <c r="S4" s="432"/>
      <c r="T4" s="432"/>
      <c r="U4" s="432" t="s">
        <v>251</v>
      </c>
      <c r="V4" s="432"/>
      <c r="W4" s="432"/>
      <c r="X4" s="432"/>
      <c r="Y4" s="432"/>
      <c r="Z4" s="432"/>
      <c r="AA4" s="432"/>
      <c r="AB4" s="432" t="s">
        <v>252</v>
      </c>
      <c r="AC4" s="432"/>
      <c r="AD4" s="432"/>
      <c r="AE4" s="432"/>
      <c r="AF4" s="432"/>
      <c r="AG4" s="432"/>
      <c r="AH4" s="432"/>
      <c r="AI4" s="432" t="s">
        <v>253</v>
      </c>
      <c r="AJ4" s="432"/>
      <c r="AK4" s="432"/>
      <c r="AL4" s="432"/>
      <c r="AM4" s="432"/>
      <c r="AN4" s="432"/>
      <c r="AO4" s="432"/>
      <c r="AP4" s="432" t="s">
        <v>255</v>
      </c>
      <c r="AQ4" s="432"/>
      <c r="AR4" s="432"/>
      <c r="AS4" s="432"/>
      <c r="AT4" s="432"/>
      <c r="AU4" s="432"/>
      <c r="AV4" s="475"/>
    </row>
    <row r="5" spans="2:48" ht="20.100000000000001" customHeight="1">
      <c r="B5" s="206" t="str">
        <f ca="1">'日程（D）前期'!A4</f>
        <v>第2節</v>
      </c>
      <c r="C5" s="502" t="str">
        <f ca="1">'日程（D）前期'!B4</f>
        <v>会場:明野西小
(担当:明野西)</v>
      </c>
      <c r="D5" s="503"/>
      <c r="E5" s="290" t="s">
        <v>12</v>
      </c>
      <c r="F5" s="291"/>
      <c r="G5" s="292" t="str">
        <f>G26</f>
        <v>明野西</v>
      </c>
      <c r="H5" s="293"/>
      <c r="I5" s="293"/>
      <c r="J5" s="143" t="s">
        <v>32</v>
      </c>
      <c r="K5" s="293" t="str">
        <f>J26</f>
        <v>カティオーラU-12</v>
      </c>
      <c r="L5" s="293"/>
      <c r="M5" s="310"/>
      <c r="N5" s="429"/>
      <c r="O5" s="430"/>
      <c r="P5" s="430"/>
      <c r="Q5" s="156" t="s">
        <v>32</v>
      </c>
      <c r="R5" s="430"/>
      <c r="S5" s="430"/>
      <c r="T5" s="431"/>
      <c r="U5" s="292" t="str">
        <f>M26</f>
        <v>鴛野</v>
      </c>
      <c r="V5" s="293"/>
      <c r="W5" s="293"/>
      <c r="X5" s="143" t="s">
        <v>32</v>
      </c>
      <c r="Y5" s="293" t="str">
        <f>G26</f>
        <v>明野西</v>
      </c>
      <c r="Z5" s="293"/>
      <c r="AA5" s="310"/>
      <c r="AB5" s="429"/>
      <c r="AC5" s="430"/>
      <c r="AD5" s="430"/>
      <c r="AE5" s="156" t="s">
        <v>32</v>
      </c>
      <c r="AF5" s="430"/>
      <c r="AG5" s="430"/>
      <c r="AH5" s="431"/>
      <c r="AI5" s="292" t="str">
        <f>J26</f>
        <v>カティオーラU-12</v>
      </c>
      <c r="AJ5" s="293"/>
      <c r="AK5" s="293"/>
      <c r="AL5" s="143" t="s">
        <v>32</v>
      </c>
      <c r="AM5" s="293" t="str">
        <f>M26</f>
        <v>鴛野</v>
      </c>
      <c r="AN5" s="293"/>
      <c r="AO5" s="310"/>
      <c r="AP5" s="429"/>
      <c r="AQ5" s="430"/>
      <c r="AR5" s="430"/>
      <c r="AS5" s="156" t="s">
        <v>32</v>
      </c>
      <c r="AT5" s="430"/>
      <c r="AU5" s="430"/>
      <c r="AV5" s="474"/>
    </row>
    <row r="6" spans="2:48" ht="20.100000000000001" customHeight="1">
      <c r="B6" s="213">
        <f ca="1">'日程（D）前期'!A6</f>
        <v>42113</v>
      </c>
      <c r="C6" s="518"/>
      <c r="D6" s="519"/>
      <c r="E6" s="304" t="s">
        <v>13</v>
      </c>
      <c r="F6" s="305"/>
      <c r="G6" s="294">
        <v>1</v>
      </c>
      <c r="H6" s="295"/>
      <c r="I6" s="295"/>
      <c r="J6" s="144" t="s">
        <v>32</v>
      </c>
      <c r="K6" s="295">
        <v>3</v>
      </c>
      <c r="L6" s="295"/>
      <c r="M6" s="296"/>
      <c r="N6" s="425"/>
      <c r="O6" s="423"/>
      <c r="P6" s="423"/>
      <c r="Q6" s="157" t="s">
        <v>32</v>
      </c>
      <c r="R6" s="423"/>
      <c r="S6" s="423"/>
      <c r="T6" s="424"/>
      <c r="U6" s="294">
        <v>0</v>
      </c>
      <c r="V6" s="295"/>
      <c r="W6" s="295"/>
      <c r="X6" s="144" t="s">
        <v>32</v>
      </c>
      <c r="Y6" s="295">
        <v>1</v>
      </c>
      <c r="Z6" s="295"/>
      <c r="AA6" s="296"/>
      <c r="AB6" s="425"/>
      <c r="AC6" s="423"/>
      <c r="AD6" s="423"/>
      <c r="AE6" s="157" t="s">
        <v>32</v>
      </c>
      <c r="AF6" s="423"/>
      <c r="AG6" s="423"/>
      <c r="AH6" s="424"/>
      <c r="AI6" s="294">
        <v>4</v>
      </c>
      <c r="AJ6" s="295"/>
      <c r="AK6" s="295"/>
      <c r="AL6" s="144" t="s">
        <v>32</v>
      </c>
      <c r="AM6" s="295">
        <v>0</v>
      </c>
      <c r="AN6" s="295"/>
      <c r="AO6" s="296"/>
      <c r="AP6" s="425"/>
      <c r="AQ6" s="423"/>
      <c r="AR6" s="423"/>
      <c r="AS6" s="157" t="s">
        <v>32</v>
      </c>
      <c r="AT6" s="423"/>
      <c r="AU6" s="423"/>
      <c r="AV6" s="476"/>
    </row>
    <row r="7" spans="2:48" ht="20.100000000000001" customHeight="1">
      <c r="B7" s="213" t="str">
        <f ca="1">'日程（D）前期'!A7</f>
        <v>(日)</v>
      </c>
      <c r="C7" s="289" t="str">
        <f ca="1">'日程（D）前期'!B7</f>
        <v>会場:西の台小
(担当:西の台)</v>
      </c>
      <c r="D7" s="289"/>
      <c r="E7" s="312" t="s">
        <v>12</v>
      </c>
      <c r="F7" s="313"/>
      <c r="G7" s="307" t="str">
        <f>P26</f>
        <v>北郡坂ノ市</v>
      </c>
      <c r="H7" s="302"/>
      <c r="I7" s="302"/>
      <c r="J7" s="145" t="s">
        <v>32</v>
      </c>
      <c r="K7" s="302" t="str">
        <f>S26</f>
        <v>豊府</v>
      </c>
      <c r="L7" s="302"/>
      <c r="M7" s="303"/>
      <c r="N7" s="307" t="str">
        <f>G27</f>
        <v>西の台</v>
      </c>
      <c r="O7" s="302"/>
      <c r="P7" s="302"/>
      <c r="Q7" s="145" t="s">
        <v>32</v>
      </c>
      <c r="R7" s="302" t="str">
        <f>J27</f>
        <v>三佐</v>
      </c>
      <c r="S7" s="302"/>
      <c r="T7" s="303"/>
      <c r="U7" s="307" t="str">
        <f>M27</f>
        <v>明治北</v>
      </c>
      <c r="V7" s="302"/>
      <c r="W7" s="302"/>
      <c r="X7" s="145" t="s">
        <v>32</v>
      </c>
      <c r="Y7" s="302" t="str">
        <f>P26</f>
        <v>北郡坂ノ市</v>
      </c>
      <c r="Z7" s="302"/>
      <c r="AA7" s="303"/>
      <c r="AB7" s="307" t="str">
        <f>P27</f>
        <v>ヴェルスパ</v>
      </c>
      <c r="AC7" s="302"/>
      <c r="AD7" s="302"/>
      <c r="AE7" s="145" t="s">
        <v>32</v>
      </c>
      <c r="AF7" s="302" t="str">
        <f>G27</f>
        <v>西の台</v>
      </c>
      <c r="AG7" s="302"/>
      <c r="AH7" s="303"/>
      <c r="AI7" s="307" t="str">
        <f>S26</f>
        <v>豊府</v>
      </c>
      <c r="AJ7" s="302"/>
      <c r="AK7" s="302"/>
      <c r="AL7" s="145" t="s">
        <v>32</v>
      </c>
      <c r="AM7" s="302" t="str">
        <f>M27</f>
        <v>明治北</v>
      </c>
      <c r="AN7" s="302"/>
      <c r="AO7" s="303"/>
      <c r="AP7" s="307" t="str">
        <f>J27</f>
        <v>三佐</v>
      </c>
      <c r="AQ7" s="302"/>
      <c r="AR7" s="302"/>
      <c r="AS7" s="145" t="s">
        <v>32</v>
      </c>
      <c r="AT7" s="302" t="str">
        <f>P27</f>
        <v>ヴェルスパ</v>
      </c>
      <c r="AU7" s="302"/>
      <c r="AV7" s="308"/>
    </row>
    <row r="8" spans="2:48" ht="20.100000000000001" customHeight="1" thickBot="1">
      <c r="B8" s="208"/>
      <c r="C8" s="311"/>
      <c r="D8" s="311"/>
      <c r="E8" s="300" t="s">
        <v>13</v>
      </c>
      <c r="F8" s="301"/>
      <c r="G8" s="299">
        <v>4</v>
      </c>
      <c r="H8" s="297"/>
      <c r="I8" s="297"/>
      <c r="J8" s="146" t="s">
        <v>283</v>
      </c>
      <c r="K8" s="297">
        <v>0</v>
      </c>
      <c r="L8" s="297"/>
      <c r="M8" s="298"/>
      <c r="N8" s="299">
        <v>4</v>
      </c>
      <c r="O8" s="297"/>
      <c r="P8" s="297"/>
      <c r="Q8" s="146" t="s">
        <v>283</v>
      </c>
      <c r="R8" s="297">
        <v>0</v>
      </c>
      <c r="S8" s="297"/>
      <c r="T8" s="298"/>
      <c r="U8" s="299">
        <v>1</v>
      </c>
      <c r="V8" s="297"/>
      <c r="W8" s="297"/>
      <c r="X8" s="146" t="s">
        <v>283</v>
      </c>
      <c r="Y8" s="297">
        <v>4</v>
      </c>
      <c r="Z8" s="297"/>
      <c r="AA8" s="298"/>
      <c r="AB8" s="299">
        <v>4</v>
      </c>
      <c r="AC8" s="297"/>
      <c r="AD8" s="297"/>
      <c r="AE8" s="146" t="s">
        <v>283</v>
      </c>
      <c r="AF8" s="297">
        <v>1</v>
      </c>
      <c r="AG8" s="297"/>
      <c r="AH8" s="298"/>
      <c r="AI8" s="299">
        <v>0</v>
      </c>
      <c r="AJ8" s="297"/>
      <c r="AK8" s="297"/>
      <c r="AL8" s="146" t="s">
        <v>283</v>
      </c>
      <c r="AM8" s="297">
        <v>0</v>
      </c>
      <c r="AN8" s="297"/>
      <c r="AO8" s="298"/>
      <c r="AP8" s="299">
        <v>0</v>
      </c>
      <c r="AQ8" s="297"/>
      <c r="AR8" s="297"/>
      <c r="AS8" s="146" t="s">
        <v>283</v>
      </c>
      <c r="AT8" s="297">
        <v>3</v>
      </c>
      <c r="AU8" s="297"/>
      <c r="AV8" s="314"/>
    </row>
    <row r="9" spans="2:48" ht="20.100000000000001" customHeight="1">
      <c r="B9" s="206" t="str">
        <f ca="1">'日程（D）前期'!A10</f>
        <v>第3節</v>
      </c>
      <c r="C9" s="502" t="str">
        <f ca="1">'日程（D）前期'!B10</f>
        <v>会場:明野西小
(担当:北郡坂ノ市)</v>
      </c>
      <c r="D9" s="503"/>
      <c r="E9" s="290" t="s">
        <v>12</v>
      </c>
      <c r="F9" s="291"/>
      <c r="G9" s="292" t="str">
        <f>G26</f>
        <v>明野西</v>
      </c>
      <c r="H9" s="293"/>
      <c r="I9" s="293"/>
      <c r="J9" s="143" t="s">
        <v>32</v>
      </c>
      <c r="K9" s="293" t="str">
        <f>P26</f>
        <v>北郡坂ノ市</v>
      </c>
      <c r="L9" s="293"/>
      <c r="M9" s="310"/>
      <c r="N9" s="429"/>
      <c r="O9" s="430"/>
      <c r="P9" s="430"/>
      <c r="Q9" s="156" t="s">
        <v>32</v>
      </c>
      <c r="R9" s="430"/>
      <c r="S9" s="430"/>
      <c r="T9" s="431"/>
      <c r="U9" s="292" t="str">
        <f>G27</f>
        <v>西の台</v>
      </c>
      <c r="V9" s="293"/>
      <c r="W9" s="293"/>
      <c r="X9" s="143" t="s">
        <v>32</v>
      </c>
      <c r="Y9" s="293" t="str">
        <f>G26</f>
        <v>明野西</v>
      </c>
      <c r="Z9" s="293"/>
      <c r="AA9" s="310"/>
      <c r="AB9" s="429"/>
      <c r="AC9" s="430"/>
      <c r="AD9" s="430"/>
      <c r="AE9" s="156" t="s">
        <v>32</v>
      </c>
      <c r="AF9" s="430"/>
      <c r="AG9" s="430"/>
      <c r="AH9" s="431"/>
      <c r="AI9" s="292" t="str">
        <f>P26</f>
        <v>北郡坂ノ市</v>
      </c>
      <c r="AJ9" s="293"/>
      <c r="AK9" s="293"/>
      <c r="AL9" s="143" t="s">
        <v>32</v>
      </c>
      <c r="AM9" s="293" t="str">
        <f>G27</f>
        <v>西の台</v>
      </c>
      <c r="AN9" s="293"/>
      <c r="AO9" s="310"/>
      <c r="AP9" s="429"/>
      <c r="AQ9" s="430"/>
      <c r="AR9" s="430"/>
      <c r="AS9" s="156" t="s">
        <v>32</v>
      </c>
      <c r="AT9" s="430"/>
      <c r="AU9" s="430"/>
      <c r="AV9" s="474"/>
    </row>
    <row r="10" spans="2:48" ht="20.100000000000001" customHeight="1">
      <c r="B10" s="213">
        <f ca="1">'日程（D）前期'!A12</f>
        <v>42134</v>
      </c>
      <c r="C10" s="518"/>
      <c r="D10" s="519"/>
      <c r="E10" s="304" t="s">
        <v>13</v>
      </c>
      <c r="F10" s="305"/>
      <c r="G10" s="294">
        <v>1</v>
      </c>
      <c r="H10" s="295"/>
      <c r="I10" s="295"/>
      <c r="J10" s="144" t="s">
        <v>32</v>
      </c>
      <c r="K10" s="295">
        <v>3</v>
      </c>
      <c r="L10" s="295"/>
      <c r="M10" s="296"/>
      <c r="N10" s="425"/>
      <c r="O10" s="423"/>
      <c r="P10" s="423"/>
      <c r="Q10" s="157" t="s">
        <v>32</v>
      </c>
      <c r="R10" s="423"/>
      <c r="S10" s="423"/>
      <c r="T10" s="424"/>
      <c r="U10" s="294">
        <v>2</v>
      </c>
      <c r="V10" s="295"/>
      <c r="W10" s="295"/>
      <c r="X10" s="144" t="s">
        <v>32</v>
      </c>
      <c r="Y10" s="295">
        <v>2</v>
      </c>
      <c r="Z10" s="295"/>
      <c r="AA10" s="296"/>
      <c r="AB10" s="425"/>
      <c r="AC10" s="423"/>
      <c r="AD10" s="423"/>
      <c r="AE10" s="157" t="s">
        <v>32</v>
      </c>
      <c r="AF10" s="423"/>
      <c r="AG10" s="423"/>
      <c r="AH10" s="424"/>
      <c r="AI10" s="294">
        <v>1</v>
      </c>
      <c r="AJ10" s="295"/>
      <c r="AK10" s="295"/>
      <c r="AL10" s="144" t="s">
        <v>32</v>
      </c>
      <c r="AM10" s="295">
        <v>0</v>
      </c>
      <c r="AN10" s="295"/>
      <c r="AO10" s="296"/>
      <c r="AP10" s="425"/>
      <c r="AQ10" s="423"/>
      <c r="AR10" s="423"/>
      <c r="AS10" s="157" t="s">
        <v>32</v>
      </c>
      <c r="AT10" s="423"/>
      <c r="AU10" s="423"/>
      <c r="AV10" s="476"/>
    </row>
    <row r="11" spans="2:48" s="14" customFormat="1" ht="20.100000000000001" customHeight="1">
      <c r="B11" s="213" t="str">
        <f ca="1">'日程（D）前期'!A13</f>
        <v>(日)</v>
      </c>
      <c r="C11" s="289" t="str">
        <f ca="1">'日程（D）前期'!B13</f>
        <v>会場:明治北小
(担当:明治北)</v>
      </c>
      <c r="D11" s="289"/>
      <c r="E11" s="443" t="s">
        <v>12</v>
      </c>
      <c r="F11" s="444"/>
      <c r="G11" s="307" t="str">
        <f>M26</f>
        <v>鴛野</v>
      </c>
      <c r="H11" s="302"/>
      <c r="I11" s="302"/>
      <c r="J11" s="145" t="s">
        <v>32</v>
      </c>
      <c r="K11" s="302" t="str">
        <f>M27</f>
        <v>明治北</v>
      </c>
      <c r="L11" s="302"/>
      <c r="M11" s="303"/>
      <c r="N11" s="307" t="str">
        <f>J26</f>
        <v>カティオーラU-12</v>
      </c>
      <c r="O11" s="302"/>
      <c r="P11" s="302"/>
      <c r="Q11" s="145" t="s">
        <v>32</v>
      </c>
      <c r="R11" s="302" t="str">
        <f>S26</f>
        <v>豊府</v>
      </c>
      <c r="S11" s="302"/>
      <c r="T11" s="303"/>
      <c r="U11" s="307" t="str">
        <f>P27</f>
        <v>ヴェルスパ</v>
      </c>
      <c r="V11" s="302"/>
      <c r="W11" s="302"/>
      <c r="X11" s="145" t="s">
        <v>32</v>
      </c>
      <c r="Y11" s="302" t="str">
        <f>M26</f>
        <v>鴛野</v>
      </c>
      <c r="Z11" s="302"/>
      <c r="AA11" s="303"/>
      <c r="AB11" s="307" t="str">
        <f>J27</f>
        <v>三佐</v>
      </c>
      <c r="AC11" s="302"/>
      <c r="AD11" s="302"/>
      <c r="AE11" s="145" t="s">
        <v>32</v>
      </c>
      <c r="AF11" s="302" t="str">
        <f>J26</f>
        <v>カティオーラU-12</v>
      </c>
      <c r="AG11" s="302"/>
      <c r="AH11" s="303"/>
      <c r="AI11" s="307" t="str">
        <f>M27</f>
        <v>明治北</v>
      </c>
      <c r="AJ11" s="302"/>
      <c r="AK11" s="302"/>
      <c r="AL11" s="145" t="s">
        <v>32</v>
      </c>
      <c r="AM11" s="302" t="str">
        <f>P27</f>
        <v>ヴェルスパ</v>
      </c>
      <c r="AN11" s="302"/>
      <c r="AO11" s="303"/>
      <c r="AP11" s="307" t="str">
        <f>S26</f>
        <v>豊府</v>
      </c>
      <c r="AQ11" s="302"/>
      <c r="AR11" s="302"/>
      <c r="AS11" s="145" t="s">
        <v>32</v>
      </c>
      <c r="AT11" s="302" t="str">
        <f>J27</f>
        <v>三佐</v>
      </c>
      <c r="AU11" s="302"/>
      <c r="AV11" s="308"/>
    </row>
    <row r="12" spans="2:48" s="14" customFormat="1" ht="20.100000000000001" customHeight="1" thickBot="1">
      <c r="B12" s="208"/>
      <c r="C12" s="311"/>
      <c r="D12" s="311"/>
      <c r="E12" s="441" t="s">
        <v>13</v>
      </c>
      <c r="F12" s="442"/>
      <c r="G12" s="299">
        <v>7</v>
      </c>
      <c r="H12" s="297"/>
      <c r="I12" s="297"/>
      <c r="J12" s="146" t="s">
        <v>32</v>
      </c>
      <c r="K12" s="297">
        <v>0</v>
      </c>
      <c r="L12" s="297"/>
      <c r="M12" s="298"/>
      <c r="N12" s="299">
        <v>11</v>
      </c>
      <c r="O12" s="297"/>
      <c r="P12" s="297"/>
      <c r="Q12" s="146" t="s">
        <v>32</v>
      </c>
      <c r="R12" s="297">
        <v>0</v>
      </c>
      <c r="S12" s="297"/>
      <c r="T12" s="298"/>
      <c r="U12" s="299">
        <v>2</v>
      </c>
      <c r="V12" s="297"/>
      <c r="W12" s="297"/>
      <c r="X12" s="146" t="s">
        <v>32</v>
      </c>
      <c r="Y12" s="297">
        <v>1</v>
      </c>
      <c r="Z12" s="297"/>
      <c r="AA12" s="298"/>
      <c r="AB12" s="299">
        <v>0</v>
      </c>
      <c r="AC12" s="297"/>
      <c r="AD12" s="297"/>
      <c r="AE12" s="146" t="s">
        <v>32</v>
      </c>
      <c r="AF12" s="297">
        <v>12</v>
      </c>
      <c r="AG12" s="297"/>
      <c r="AH12" s="298"/>
      <c r="AI12" s="299">
        <v>0</v>
      </c>
      <c r="AJ12" s="297"/>
      <c r="AK12" s="297"/>
      <c r="AL12" s="146" t="s">
        <v>32</v>
      </c>
      <c r="AM12" s="297">
        <v>4</v>
      </c>
      <c r="AN12" s="297"/>
      <c r="AO12" s="298"/>
      <c r="AP12" s="299">
        <v>3</v>
      </c>
      <c r="AQ12" s="297"/>
      <c r="AR12" s="297"/>
      <c r="AS12" s="146" t="s">
        <v>32</v>
      </c>
      <c r="AT12" s="297">
        <v>0</v>
      </c>
      <c r="AU12" s="297"/>
      <c r="AV12" s="314"/>
    </row>
    <row r="13" spans="2:48" ht="20.100000000000001" customHeight="1">
      <c r="B13" s="206" t="str">
        <f ca="1">'日程（D）前期'!A16</f>
        <v>第4節</v>
      </c>
      <c r="C13" s="514" t="str">
        <f ca="1">'日程（D）前期'!B16</f>
        <v>会場:南大分ＳＰ
(担当:ヴェルスパ)</v>
      </c>
      <c r="D13" s="515"/>
      <c r="E13" s="290" t="s">
        <v>12</v>
      </c>
      <c r="F13" s="291"/>
      <c r="G13" s="292" t="str">
        <f>P27</f>
        <v>ヴェルスパ</v>
      </c>
      <c r="H13" s="293"/>
      <c r="I13" s="293"/>
      <c r="J13" s="143" t="s">
        <v>32</v>
      </c>
      <c r="K13" s="293" t="str">
        <f>S26</f>
        <v>豊府</v>
      </c>
      <c r="L13" s="293"/>
      <c r="M13" s="310"/>
      <c r="N13" s="429"/>
      <c r="O13" s="430"/>
      <c r="P13" s="430"/>
      <c r="Q13" s="156" t="s">
        <v>32</v>
      </c>
      <c r="R13" s="430"/>
      <c r="S13" s="430"/>
      <c r="T13" s="431"/>
      <c r="U13" s="292" t="str">
        <f>S26</f>
        <v>豊府</v>
      </c>
      <c r="V13" s="293"/>
      <c r="W13" s="293"/>
      <c r="X13" s="143" t="s">
        <v>32</v>
      </c>
      <c r="Y13" s="293" t="str">
        <f>G26</f>
        <v>明野西</v>
      </c>
      <c r="Z13" s="293"/>
      <c r="AA13" s="310"/>
      <c r="AB13" s="429"/>
      <c r="AC13" s="430"/>
      <c r="AD13" s="430"/>
      <c r="AE13" s="156" t="s">
        <v>32</v>
      </c>
      <c r="AF13" s="430"/>
      <c r="AG13" s="430"/>
      <c r="AH13" s="431"/>
      <c r="AI13" s="292" t="str">
        <f>G26</f>
        <v>明野西</v>
      </c>
      <c r="AJ13" s="293"/>
      <c r="AK13" s="293"/>
      <c r="AL13" s="143" t="s">
        <v>32</v>
      </c>
      <c r="AM13" s="293" t="str">
        <f>P27</f>
        <v>ヴェルスパ</v>
      </c>
      <c r="AN13" s="293"/>
      <c r="AO13" s="310"/>
      <c r="AP13" s="429"/>
      <c r="AQ13" s="430"/>
      <c r="AR13" s="430"/>
      <c r="AS13" s="156" t="s">
        <v>32</v>
      </c>
      <c r="AT13" s="430"/>
      <c r="AU13" s="430"/>
      <c r="AV13" s="474"/>
    </row>
    <row r="14" spans="2:48" ht="20.100000000000001" customHeight="1">
      <c r="B14" s="213">
        <f ca="1">'日程（D）前期'!A18</f>
        <v>42141</v>
      </c>
      <c r="C14" s="516"/>
      <c r="D14" s="517"/>
      <c r="E14" s="304" t="s">
        <v>13</v>
      </c>
      <c r="F14" s="305"/>
      <c r="G14" s="294"/>
      <c r="H14" s="295"/>
      <c r="I14" s="295"/>
      <c r="J14" s="144" t="s">
        <v>32</v>
      </c>
      <c r="K14" s="295"/>
      <c r="L14" s="295"/>
      <c r="M14" s="296"/>
      <c r="N14" s="425"/>
      <c r="O14" s="423"/>
      <c r="P14" s="423"/>
      <c r="Q14" s="157" t="s">
        <v>32</v>
      </c>
      <c r="R14" s="423"/>
      <c r="S14" s="423"/>
      <c r="T14" s="424"/>
      <c r="U14" s="294"/>
      <c r="V14" s="295"/>
      <c r="W14" s="295"/>
      <c r="X14" s="144" t="s">
        <v>32</v>
      </c>
      <c r="Y14" s="295"/>
      <c r="Z14" s="295"/>
      <c r="AA14" s="296"/>
      <c r="AB14" s="425"/>
      <c r="AC14" s="423"/>
      <c r="AD14" s="423"/>
      <c r="AE14" s="157" t="s">
        <v>32</v>
      </c>
      <c r="AF14" s="423"/>
      <c r="AG14" s="423"/>
      <c r="AH14" s="424"/>
      <c r="AI14" s="294"/>
      <c r="AJ14" s="295"/>
      <c r="AK14" s="295"/>
      <c r="AL14" s="144" t="s">
        <v>32</v>
      </c>
      <c r="AM14" s="295"/>
      <c r="AN14" s="295"/>
      <c r="AO14" s="296"/>
      <c r="AP14" s="425"/>
      <c r="AQ14" s="423"/>
      <c r="AR14" s="423"/>
      <c r="AS14" s="157" t="s">
        <v>32</v>
      </c>
      <c r="AT14" s="423"/>
      <c r="AU14" s="423"/>
      <c r="AV14" s="476"/>
    </row>
    <row r="15" spans="2:48" s="14" customFormat="1" ht="20.100000000000001" customHeight="1">
      <c r="B15" s="213" t="str">
        <f ca="1">'日程（D）前期'!A19</f>
        <v>(日)</v>
      </c>
      <c r="C15" s="510" t="str">
        <f ca="1">'日程（D）前期'!B19</f>
        <v>(担当:鴛　野)
(担当:カティＵ-12)</v>
      </c>
      <c r="D15" s="511"/>
      <c r="E15" s="443" t="s">
        <v>12</v>
      </c>
      <c r="F15" s="444"/>
      <c r="G15" s="307" t="str">
        <f>J26</f>
        <v>カティオーラU-12</v>
      </c>
      <c r="H15" s="302"/>
      <c r="I15" s="302"/>
      <c r="J15" s="145" t="s">
        <v>32</v>
      </c>
      <c r="K15" s="302" t="str">
        <f>M27</f>
        <v>明治北</v>
      </c>
      <c r="L15" s="302"/>
      <c r="M15" s="303"/>
      <c r="N15" s="307" t="str">
        <f>J27</f>
        <v>三佐</v>
      </c>
      <c r="O15" s="302"/>
      <c r="P15" s="302"/>
      <c r="Q15" s="145" t="s">
        <v>32</v>
      </c>
      <c r="R15" s="302" t="str">
        <f>M26</f>
        <v>鴛野</v>
      </c>
      <c r="S15" s="302"/>
      <c r="T15" s="303"/>
      <c r="U15" s="307" t="str">
        <f>G27</f>
        <v>西の台</v>
      </c>
      <c r="V15" s="302"/>
      <c r="W15" s="302"/>
      <c r="X15" s="145" t="s">
        <v>32</v>
      </c>
      <c r="Y15" s="302" t="str">
        <f>J26</f>
        <v>カティオーラU-12</v>
      </c>
      <c r="Z15" s="302"/>
      <c r="AA15" s="303"/>
      <c r="AB15" s="307" t="str">
        <f>P26</f>
        <v>北郡坂ノ市</v>
      </c>
      <c r="AC15" s="302"/>
      <c r="AD15" s="302"/>
      <c r="AE15" s="145" t="s">
        <v>32</v>
      </c>
      <c r="AF15" s="302" t="str">
        <f>J27</f>
        <v>三佐</v>
      </c>
      <c r="AG15" s="302"/>
      <c r="AH15" s="303"/>
      <c r="AI15" s="307" t="str">
        <f>M27</f>
        <v>明治北</v>
      </c>
      <c r="AJ15" s="302"/>
      <c r="AK15" s="302"/>
      <c r="AL15" s="145" t="s">
        <v>32</v>
      </c>
      <c r="AM15" s="302" t="str">
        <f>G27</f>
        <v>西の台</v>
      </c>
      <c r="AN15" s="302"/>
      <c r="AO15" s="303"/>
      <c r="AP15" s="307" t="str">
        <f>M26</f>
        <v>鴛野</v>
      </c>
      <c r="AQ15" s="302"/>
      <c r="AR15" s="302"/>
      <c r="AS15" s="145" t="s">
        <v>32</v>
      </c>
      <c r="AT15" s="302" t="str">
        <f>P26</f>
        <v>北郡坂ノ市</v>
      </c>
      <c r="AU15" s="302"/>
      <c r="AV15" s="308"/>
    </row>
    <row r="16" spans="2:48" s="14" customFormat="1" ht="20.100000000000001" customHeight="1" thickBot="1">
      <c r="B16" s="208"/>
      <c r="C16" s="512"/>
      <c r="D16" s="513"/>
      <c r="E16" s="441" t="s">
        <v>13</v>
      </c>
      <c r="F16" s="442"/>
      <c r="G16" s="299"/>
      <c r="H16" s="297"/>
      <c r="I16" s="297"/>
      <c r="J16" s="146" t="s">
        <v>32</v>
      </c>
      <c r="K16" s="297"/>
      <c r="L16" s="297"/>
      <c r="M16" s="298"/>
      <c r="N16" s="299"/>
      <c r="O16" s="297"/>
      <c r="P16" s="297"/>
      <c r="Q16" s="146" t="s">
        <v>32</v>
      </c>
      <c r="R16" s="297"/>
      <c r="S16" s="297"/>
      <c r="T16" s="298"/>
      <c r="U16" s="299"/>
      <c r="V16" s="297"/>
      <c r="W16" s="297"/>
      <c r="X16" s="146" t="s">
        <v>32</v>
      </c>
      <c r="Y16" s="297"/>
      <c r="Z16" s="297"/>
      <c r="AA16" s="298"/>
      <c r="AB16" s="299"/>
      <c r="AC16" s="297"/>
      <c r="AD16" s="297"/>
      <c r="AE16" s="146" t="s">
        <v>32</v>
      </c>
      <c r="AF16" s="297"/>
      <c r="AG16" s="297"/>
      <c r="AH16" s="298"/>
      <c r="AI16" s="299"/>
      <c r="AJ16" s="297"/>
      <c r="AK16" s="297"/>
      <c r="AL16" s="146" t="s">
        <v>32</v>
      </c>
      <c r="AM16" s="297"/>
      <c r="AN16" s="297"/>
      <c r="AO16" s="298"/>
      <c r="AP16" s="299"/>
      <c r="AQ16" s="297"/>
      <c r="AR16" s="297"/>
      <c r="AS16" s="146" t="s">
        <v>32</v>
      </c>
      <c r="AT16" s="297"/>
      <c r="AU16" s="297"/>
      <c r="AV16" s="314"/>
    </row>
    <row r="17" spans="2:48" s="14" customFormat="1" ht="20.100000000000001" customHeight="1">
      <c r="B17" s="206" t="str">
        <f ca="1">'日程（D）前期'!A22</f>
        <v>第5節</v>
      </c>
      <c r="C17" s="502" t="str">
        <f ca="1">'日程（D）前期'!B22</f>
        <v>会場:三佐小
(担当:三　佐)</v>
      </c>
      <c r="D17" s="503"/>
      <c r="E17" s="449" t="s">
        <v>12</v>
      </c>
      <c r="F17" s="450"/>
      <c r="G17" s="292" t="str">
        <f>G26</f>
        <v>明野西</v>
      </c>
      <c r="H17" s="293"/>
      <c r="I17" s="293"/>
      <c r="J17" s="143" t="s">
        <v>32</v>
      </c>
      <c r="K17" s="293" t="str">
        <f>M27</f>
        <v>明治北</v>
      </c>
      <c r="L17" s="293"/>
      <c r="M17" s="310"/>
      <c r="N17" s="292" t="str">
        <f>P27</f>
        <v>ヴェルスパ</v>
      </c>
      <c r="O17" s="293"/>
      <c r="P17" s="293"/>
      <c r="Q17" s="143" t="s">
        <v>32</v>
      </c>
      <c r="R17" s="293" t="str">
        <f>P26</f>
        <v>北郡坂ノ市</v>
      </c>
      <c r="S17" s="293"/>
      <c r="T17" s="310"/>
      <c r="U17" s="292" t="str">
        <f>M27</f>
        <v>明治北</v>
      </c>
      <c r="V17" s="293"/>
      <c r="W17" s="293"/>
      <c r="X17" s="143" t="s">
        <v>32</v>
      </c>
      <c r="Y17" s="293" t="str">
        <f>J27</f>
        <v>三佐</v>
      </c>
      <c r="Z17" s="293"/>
      <c r="AA17" s="310"/>
      <c r="AB17" s="292" t="str">
        <f>J26</f>
        <v>カティオーラU-12</v>
      </c>
      <c r="AC17" s="293"/>
      <c r="AD17" s="293"/>
      <c r="AE17" s="143" t="s">
        <v>32</v>
      </c>
      <c r="AF17" s="293" t="str">
        <f>P27</f>
        <v>ヴェルスパ</v>
      </c>
      <c r="AG17" s="293"/>
      <c r="AH17" s="310"/>
      <c r="AI17" s="292" t="str">
        <f>J27</f>
        <v>三佐</v>
      </c>
      <c r="AJ17" s="293"/>
      <c r="AK17" s="293"/>
      <c r="AL17" s="143" t="s">
        <v>32</v>
      </c>
      <c r="AM17" s="293" t="str">
        <f>G26</f>
        <v>明野西</v>
      </c>
      <c r="AN17" s="293"/>
      <c r="AO17" s="310"/>
      <c r="AP17" s="292" t="str">
        <f>P26</f>
        <v>北郡坂ノ市</v>
      </c>
      <c r="AQ17" s="293"/>
      <c r="AR17" s="293"/>
      <c r="AS17" s="143" t="s">
        <v>32</v>
      </c>
      <c r="AT17" s="293" t="str">
        <f>J26</f>
        <v>カティオーラU-12</v>
      </c>
      <c r="AU17" s="293"/>
      <c r="AV17" s="309"/>
    </row>
    <row r="18" spans="2:48" s="14" customFormat="1" ht="20.100000000000001" customHeight="1" thickBot="1">
      <c r="B18" s="230" t="str">
        <f ca="1">'日程（D）前期'!A24</f>
        <v>6月7日（日）</v>
      </c>
      <c r="C18" s="504"/>
      <c r="D18" s="505"/>
      <c r="E18" s="441" t="s">
        <v>13</v>
      </c>
      <c r="F18" s="442"/>
      <c r="G18" s="299"/>
      <c r="H18" s="297"/>
      <c r="I18" s="297"/>
      <c r="J18" s="146" t="s">
        <v>32</v>
      </c>
      <c r="K18" s="297"/>
      <c r="L18" s="297"/>
      <c r="M18" s="298"/>
      <c r="N18" s="299"/>
      <c r="O18" s="297"/>
      <c r="P18" s="297"/>
      <c r="Q18" s="146" t="s">
        <v>32</v>
      </c>
      <c r="R18" s="297"/>
      <c r="S18" s="297"/>
      <c r="T18" s="298"/>
      <c r="U18" s="299"/>
      <c r="V18" s="297"/>
      <c r="W18" s="297"/>
      <c r="X18" s="146" t="s">
        <v>32</v>
      </c>
      <c r="Y18" s="297"/>
      <c r="Z18" s="297"/>
      <c r="AA18" s="298"/>
      <c r="AB18" s="299"/>
      <c r="AC18" s="297"/>
      <c r="AD18" s="297"/>
      <c r="AE18" s="146" t="s">
        <v>32</v>
      </c>
      <c r="AF18" s="297"/>
      <c r="AG18" s="297"/>
      <c r="AH18" s="298"/>
      <c r="AI18" s="299"/>
      <c r="AJ18" s="297"/>
      <c r="AK18" s="297"/>
      <c r="AL18" s="146" t="s">
        <v>32</v>
      </c>
      <c r="AM18" s="297"/>
      <c r="AN18" s="297"/>
      <c r="AO18" s="298"/>
      <c r="AP18" s="299"/>
      <c r="AQ18" s="297"/>
      <c r="AR18" s="297"/>
      <c r="AS18" s="146" t="s">
        <v>32</v>
      </c>
      <c r="AT18" s="297"/>
      <c r="AU18" s="297"/>
      <c r="AV18" s="314"/>
    </row>
    <row r="19" spans="2:48" ht="20.100000000000001" customHeight="1">
      <c r="B19" s="213" t="str">
        <f ca="1">'日程（D）前期'!A25</f>
        <v>第１節</v>
      </c>
      <c r="C19" s="507" t="str">
        <f ca="1">'日程（D）前期'!B25</f>
        <v>会場:西の台小
(担当:豊　府)</v>
      </c>
      <c r="D19" s="507"/>
      <c r="E19" s="508" t="s">
        <v>12</v>
      </c>
      <c r="F19" s="509"/>
      <c r="G19" s="499" t="str">
        <f>G27</f>
        <v>西の台</v>
      </c>
      <c r="H19" s="500"/>
      <c r="I19" s="500"/>
      <c r="J19" s="228" t="s">
        <v>32</v>
      </c>
      <c r="K19" s="500" t="str">
        <f>M26</f>
        <v>鴛野</v>
      </c>
      <c r="L19" s="500"/>
      <c r="M19" s="501"/>
      <c r="N19" s="496"/>
      <c r="O19" s="497"/>
      <c r="P19" s="497"/>
      <c r="Q19" s="229" t="s">
        <v>32</v>
      </c>
      <c r="R19" s="497"/>
      <c r="S19" s="497"/>
      <c r="T19" s="498"/>
      <c r="U19" s="499" t="str">
        <f>M26</f>
        <v>鴛野</v>
      </c>
      <c r="V19" s="500"/>
      <c r="W19" s="500"/>
      <c r="X19" s="228" t="s">
        <v>32</v>
      </c>
      <c r="Y19" s="500" t="str">
        <f>S26</f>
        <v>豊府</v>
      </c>
      <c r="Z19" s="500"/>
      <c r="AA19" s="501"/>
      <c r="AB19" s="496"/>
      <c r="AC19" s="497"/>
      <c r="AD19" s="497"/>
      <c r="AE19" s="229" t="s">
        <v>32</v>
      </c>
      <c r="AF19" s="497"/>
      <c r="AG19" s="497"/>
      <c r="AH19" s="498"/>
      <c r="AI19" s="499" t="str">
        <f>S26</f>
        <v>豊府</v>
      </c>
      <c r="AJ19" s="500"/>
      <c r="AK19" s="500"/>
      <c r="AL19" s="228" t="s">
        <v>32</v>
      </c>
      <c r="AM19" s="500" t="str">
        <f>G27</f>
        <v>西の台</v>
      </c>
      <c r="AN19" s="500"/>
      <c r="AO19" s="501"/>
      <c r="AP19" s="496"/>
      <c r="AQ19" s="497"/>
      <c r="AR19" s="497"/>
      <c r="AS19" s="229" t="s">
        <v>32</v>
      </c>
      <c r="AT19" s="497"/>
      <c r="AU19" s="497"/>
      <c r="AV19" s="506"/>
    </row>
    <row r="20" spans="2:48" ht="20.100000000000001" customHeight="1" thickBot="1">
      <c r="B20" s="208" t="str">
        <f ca="1">'日程（D）前期'!A27</f>
        <v>4月11日（土）</v>
      </c>
      <c r="C20" s="311"/>
      <c r="D20" s="311"/>
      <c r="E20" s="300" t="s">
        <v>13</v>
      </c>
      <c r="F20" s="301"/>
      <c r="G20" s="299">
        <v>1</v>
      </c>
      <c r="H20" s="297"/>
      <c r="I20" s="297"/>
      <c r="J20" s="146" t="s">
        <v>32</v>
      </c>
      <c r="K20" s="297">
        <v>0</v>
      </c>
      <c r="L20" s="297"/>
      <c r="M20" s="298"/>
      <c r="N20" s="346"/>
      <c r="O20" s="344"/>
      <c r="P20" s="344"/>
      <c r="Q20" s="155" t="s">
        <v>32</v>
      </c>
      <c r="R20" s="344"/>
      <c r="S20" s="344"/>
      <c r="T20" s="453"/>
      <c r="U20" s="299">
        <v>0</v>
      </c>
      <c r="V20" s="297"/>
      <c r="W20" s="297"/>
      <c r="X20" s="146" t="s">
        <v>32</v>
      </c>
      <c r="Y20" s="297">
        <v>3</v>
      </c>
      <c r="Z20" s="297"/>
      <c r="AA20" s="298"/>
      <c r="AB20" s="346"/>
      <c r="AC20" s="344"/>
      <c r="AD20" s="344"/>
      <c r="AE20" s="155" t="s">
        <v>32</v>
      </c>
      <c r="AF20" s="344"/>
      <c r="AG20" s="344"/>
      <c r="AH20" s="453"/>
      <c r="AI20" s="299">
        <v>1</v>
      </c>
      <c r="AJ20" s="297"/>
      <c r="AK20" s="297"/>
      <c r="AL20" s="146" t="s">
        <v>32</v>
      </c>
      <c r="AM20" s="297">
        <v>1</v>
      </c>
      <c r="AN20" s="297"/>
      <c r="AO20" s="298"/>
      <c r="AP20" s="346"/>
      <c r="AQ20" s="344"/>
      <c r="AR20" s="344"/>
      <c r="AS20" s="155" t="s">
        <v>32</v>
      </c>
      <c r="AT20" s="344"/>
      <c r="AU20" s="344"/>
      <c r="AV20" s="345"/>
    </row>
    <row r="21" spans="2:48" ht="20.100000000000001" customHeight="1">
      <c r="B21" s="485" t="s">
        <v>59</v>
      </c>
      <c r="C21" s="454"/>
      <c r="D21" s="454"/>
      <c r="E21" s="456" t="s">
        <v>12</v>
      </c>
      <c r="F21" s="457"/>
      <c r="G21" s="429"/>
      <c r="H21" s="430"/>
      <c r="I21" s="430"/>
      <c r="J21" s="156" t="s">
        <v>32</v>
      </c>
      <c r="K21" s="430"/>
      <c r="L21" s="430"/>
      <c r="M21" s="431"/>
      <c r="N21" s="429"/>
      <c r="O21" s="430"/>
      <c r="P21" s="430"/>
      <c r="Q21" s="156" t="s">
        <v>32</v>
      </c>
      <c r="R21" s="430"/>
      <c r="S21" s="430"/>
      <c r="T21" s="431"/>
      <c r="U21" s="429"/>
      <c r="V21" s="430"/>
      <c r="W21" s="430"/>
      <c r="X21" s="156" t="s">
        <v>32</v>
      </c>
      <c r="Y21" s="430"/>
      <c r="Z21" s="430"/>
      <c r="AA21" s="431"/>
      <c r="AB21" s="429"/>
      <c r="AC21" s="430"/>
      <c r="AD21" s="430"/>
      <c r="AE21" s="156" t="s">
        <v>32</v>
      </c>
      <c r="AF21" s="430"/>
      <c r="AG21" s="430"/>
      <c r="AH21" s="431"/>
      <c r="AI21" s="429"/>
      <c r="AJ21" s="430"/>
      <c r="AK21" s="430"/>
      <c r="AL21" s="156" t="s">
        <v>32</v>
      </c>
      <c r="AM21" s="430"/>
      <c r="AN21" s="430"/>
      <c r="AO21" s="431"/>
      <c r="AP21" s="429"/>
      <c r="AQ21" s="430"/>
      <c r="AR21" s="430"/>
      <c r="AS21" s="156" t="s">
        <v>32</v>
      </c>
      <c r="AT21" s="430"/>
      <c r="AU21" s="430"/>
      <c r="AV21" s="474"/>
    </row>
    <row r="22" spans="2:48" ht="20.100000000000001" customHeight="1">
      <c r="B22" s="486"/>
      <c r="C22" s="455"/>
      <c r="D22" s="455"/>
      <c r="E22" s="458" t="s">
        <v>13</v>
      </c>
      <c r="F22" s="459"/>
      <c r="G22" s="425"/>
      <c r="H22" s="423"/>
      <c r="I22" s="423"/>
      <c r="J22" s="157" t="s">
        <v>32</v>
      </c>
      <c r="K22" s="423"/>
      <c r="L22" s="423"/>
      <c r="M22" s="424"/>
      <c r="N22" s="425"/>
      <c r="O22" s="423"/>
      <c r="P22" s="423"/>
      <c r="Q22" s="157" t="s">
        <v>32</v>
      </c>
      <c r="R22" s="423"/>
      <c r="S22" s="423"/>
      <c r="T22" s="424"/>
      <c r="U22" s="425"/>
      <c r="V22" s="423"/>
      <c r="W22" s="423"/>
      <c r="X22" s="157" t="s">
        <v>32</v>
      </c>
      <c r="Y22" s="423"/>
      <c r="Z22" s="423"/>
      <c r="AA22" s="424"/>
      <c r="AB22" s="425"/>
      <c r="AC22" s="423"/>
      <c r="AD22" s="423"/>
      <c r="AE22" s="157" t="s">
        <v>32</v>
      </c>
      <c r="AF22" s="423"/>
      <c r="AG22" s="423"/>
      <c r="AH22" s="424"/>
      <c r="AI22" s="425"/>
      <c r="AJ22" s="423"/>
      <c r="AK22" s="423"/>
      <c r="AL22" s="157" t="s">
        <v>32</v>
      </c>
      <c r="AM22" s="423"/>
      <c r="AN22" s="423"/>
      <c r="AO22" s="424"/>
      <c r="AP22" s="425"/>
      <c r="AQ22" s="423"/>
      <c r="AR22" s="423"/>
      <c r="AS22" s="157" t="s">
        <v>32</v>
      </c>
      <c r="AT22" s="423"/>
      <c r="AU22" s="423"/>
      <c r="AV22" s="476"/>
    </row>
    <row r="23" spans="2:48" ht="20.100000000000001" customHeight="1">
      <c r="B23" s="486"/>
      <c r="C23" s="455"/>
      <c r="D23" s="455"/>
      <c r="E23" s="461" t="s">
        <v>12</v>
      </c>
      <c r="F23" s="462"/>
      <c r="G23" s="343"/>
      <c r="H23" s="340"/>
      <c r="I23" s="340"/>
      <c r="J23" s="154" t="s">
        <v>32</v>
      </c>
      <c r="K23" s="340"/>
      <c r="L23" s="340"/>
      <c r="M23" s="426"/>
      <c r="N23" s="343"/>
      <c r="O23" s="340"/>
      <c r="P23" s="340"/>
      <c r="Q23" s="154" t="s">
        <v>32</v>
      </c>
      <c r="R23" s="340"/>
      <c r="S23" s="340"/>
      <c r="T23" s="426"/>
      <c r="U23" s="343"/>
      <c r="V23" s="340"/>
      <c r="W23" s="340"/>
      <c r="X23" s="154" t="s">
        <v>32</v>
      </c>
      <c r="Y23" s="340"/>
      <c r="Z23" s="340"/>
      <c r="AA23" s="426"/>
      <c r="AB23" s="343"/>
      <c r="AC23" s="340"/>
      <c r="AD23" s="340"/>
      <c r="AE23" s="154" t="s">
        <v>32</v>
      </c>
      <c r="AF23" s="340"/>
      <c r="AG23" s="340"/>
      <c r="AH23" s="426"/>
      <c r="AI23" s="343"/>
      <c r="AJ23" s="340"/>
      <c r="AK23" s="340"/>
      <c r="AL23" s="154" t="s">
        <v>32</v>
      </c>
      <c r="AM23" s="340"/>
      <c r="AN23" s="340"/>
      <c r="AO23" s="426"/>
      <c r="AP23" s="343"/>
      <c r="AQ23" s="340"/>
      <c r="AR23" s="340"/>
      <c r="AS23" s="154" t="s">
        <v>32</v>
      </c>
      <c r="AT23" s="340"/>
      <c r="AU23" s="340"/>
      <c r="AV23" s="341"/>
    </row>
    <row r="24" spans="2:48" ht="20.100000000000001" customHeight="1" thickBot="1">
      <c r="B24" s="487"/>
      <c r="C24" s="460"/>
      <c r="D24" s="460"/>
      <c r="E24" s="463" t="s">
        <v>13</v>
      </c>
      <c r="F24" s="464"/>
      <c r="G24" s="346"/>
      <c r="H24" s="344"/>
      <c r="I24" s="344"/>
      <c r="J24" s="155" t="s">
        <v>32</v>
      </c>
      <c r="K24" s="344"/>
      <c r="L24" s="344"/>
      <c r="M24" s="453"/>
      <c r="N24" s="346"/>
      <c r="O24" s="344"/>
      <c r="P24" s="344"/>
      <c r="Q24" s="155" t="s">
        <v>32</v>
      </c>
      <c r="R24" s="344"/>
      <c r="S24" s="344"/>
      <c r="T24" s="453"/>
      <c r="U24" s="346"/>
      <c r="V24" s="344"/>
      <c r="W24" s="344"/>
      <c r="X24" s="155" t="s">
        <v>32</v>
      </c>
      <c r="Y24" s="344"/>
      <c r="Z24" s="344"/>
      <c r="AA24" s="453"/>
      <c r="AB24" s="346"/>
      <c r="AC24" s="344"/>
      <c r="AD24" s="344"/>
      <c r="AE24" s="155"/>
      <c r="AF24" s="344"/>
      <c r="AG24" s="344"/>
      <c r="AH24" s="453"/>
      <c r="AI24" s="346"/>
      <c r="AJ24" s="344"/>
      <c r="AK24" s="344"/>
      <c r="AL24" s="155" t="s">
        <v>32</v>
      </c>
      <c r="AM24" s="344"/>
      <c r="AN24" s="344"/>
      <c r="AO24" s="453"/>
      <c r="AP24" s="346"/>
      <c r="AQ24" s="344"/>
      <c r="AR24" s="344"/>
      <c r="AS24" s="155" t="s">
        <v>32</v>
      </c>
      <c r="AT24" s="344"/>
      <c r="AU24" s="344"/>
      <c r="AV24" s="345"/>
    </row>
    <row r="26" spans="2:48">
      <c r="F26" s="13" t="s">
        <v>34</v>
      </c>
      <c r="G26" s="465" t="str">
        <f ca="1">'組合せ (前期)'!E6</f>
        <v>明野西</v>
      </c>
      <c r="H26" s="465"/>
      <c r="I26" s="13" t="s">
        <v>35</v>
      </c>
      <c r="J26" s="465" t="str">
        <f ca="1">'組合せ (前期)'!E7</f>
        <v>カティオーラU-12</v>
      </c>
      <c r="K26" s="465"/>
      <c r="L26" s="13" t="s">
        <v>36</v>
      </c>
      <c r="M26" s="465" t="str">
        <f ca="1">'組合せ (前期)'!E8</f>
        <v>鴛野</v>
      </c>
      <c r="N26" s="465"/>
      <c r="O26" s="13" t="s">
        <v>37</v>
      </c>
      <c r="P26" s="465" t="str">
        <f ca="1">'組合せ (前期)'!E9</f>
        <v>北郡坂ノ市</v>
      </c>
      <c r="Q26" s="465"/>
      <c r="R26" s="13" t="s">
        <v>38</v>
      </c>
      <c r="S26" s="465" t="str">
        <f ca="1">'組合せ (前期)'!E10</f>
        <v>豊府</v>
      </c>
      <c r="T26" s="465"/>
    </row>
    <row r="27" spans="2:48">
      <c r="F27" s="13" t="s">
        <v>39</v>
      </c>
      <c r="G27" s="465" t="str">
        <f ca="1">'組合せ (前期)'!E11</f>
        <v>西の台</v>
      </c>
      <c r="H27" s="465"/>
      <c r="I27" s="13" t="s">
        <v>40</v>
      </c>
      <c r="J27" s="465" t="str">
        <f ca="1">'組合せ (前期)'!E12</f>
        <v>三佐</v>
      </c>
      <c r="K27" s="465"/>
      <c r="L27" s="13" t="s">
        <v>41</v>
      </c>
      <c r="M27" s="465" t="str">
        <f ca="1">'組合せ (前期)'!E13</f>
        <v>明治北</v>
      </c>
      <c r="N27" s="465"/>
      <c r="O27" s="13" t="s">
        <v>42</v>
      </c>
      <c r="P27" s="465" t="str">
        <f ca="1">'組合せ (前期)'!E14</f>
        <v>ヴェルスパ</v>
      </c>
      <c r="Q27" s="465"/>
      <c r="R27" s="13"/>
      <c r="S27" s="52"/>
      <c r="T27" s="52"/>
    </row>
    <row r="29" spans="2:48">
      <c r="AD29" s="14"/>
      <c r="AE29" s="14"/>
      <c r="AF29" s="14"/>
      <c r="AG29" s="14"/>
      <c r="AH29" s="14"/>
      <c r="AI29" s="14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2:48" ht="30" customHeight="1">
      <c r="B30" s="88" t="s">
        <v>104</v>
      </c>
      <c r="C30" s="14"/>
      <c r="D30" s="14"/>
      <c r="E30" s="16" t="s">
        <v>0</v>
      </c>
      <c r="G30" s="17" t="s">
        <v>1</v>
      </c>
      <c r="H30" s="115" t="s">
        <v>100</v>
      </c>
      <c r="I30" s="18">
        <v>3</v>
      </c>
      <c r="K30" s="17" t="s">
        <v>2</v>
      </c>
      <c r="L30" s="115" t="s">
        <v>101</v>
      </c>
      <c r="M30" s="18">
        <v>0</v>
      </c>
      <c r="O30" s="49" t="s">
        <v>3</v>
      </c>
      <c r="P30" s="115" t="s">
        <v>102</v>
      </c>
      <c r="Q30" s="18">
        <v>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15"/>
      <c r="AK30" s="15"/>
      <c r="AL30" s="15"/>
      <c r="AM30" s="15"/>
      <c r="AN30" s="15"/>
      <c r="AO30" s="15"/>
      <c r="AP30" s="15"/>
      <c r="AQ30" s="15"/>
      <c r="AR30" s="14"/>
    </row>
    <row r="31" spans="2:48" ht="9.75" customHeight="1" thickBo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2:48" ht="60" customHeight="1" thickBot="1">
      <c r="B32" s="19"/>
      <c r="C32" s="20"/>
      <c r="D32" s="355" t="str">
        <f>B33</f>
        <v>明野西</v>
      </c>
      <c r="E32" s="349"/>
      <c r="F32" s="349"/>
      <c r="G32" s="349" t="str">
        <f>B35</f>
        <v>カティオーラU-12</v>
      </c>
      <c r="H32" s="349"/>
      <c r="I32" s="349"/>
      <c r="J32" s="349" t="str">
        <f>B37</f>
        <v>鴛野</v>
      </c>
      <c r="K32" s="349"/>
      <c r="L32" s="349"/>
      <c r="M32" s="349" t="str">
        <f>B39</f>
        <v>北郡坂ノ市</v>
      </c>
      <c r="N32" s="349"/>
      <c r="O32" s="349"/>
      <c r="P32" s="349" t="str">
        <f>B41</f>
        <v>豊府</v>
      </c>
      <c r="Q32" s="349"/>
      <c r="R32" s="349"/>
      <c r="S32" s="349" t="str">
        <f>B43</f>
        <v>西の台</v>
      </c>
      <c r="T32" s="349"/>
      <c r="U32" s="349"/>
      <c r="V32" s="349" t="str">
        <f>B45</f>
        <v>三佐</v>
      </c>
      <c r="W32" s="349"/>
      <c r="X32" s="349"/>
      <c r="Y32" s="349" t="str">
        <f>B47</f>
        <v>明治北</v>
      </c>
      <c r="Z32" s="349"/>
      <c r="AA32" s="349"/>
      <c r="AB32" s="349" t="str">
        <f>B49</f>
        <v>ヴェルスパ</v>
      </c>
      <c r="AC32" s="349"/>
      <c r="AD32" s="350"/>
      <c r="AE32" s="53" t="s">
        <v>1</v>
      </c>
      <c r="AF32" s="21" t="s">
        <v>4</v>
      </c>
      <c r="AG32" s="21" t="s">
        <v>3</v>
      </c>
      <c r="AH32" s="21" t="s">
        <v>5</v>
      </c>
      <c r="AI32" s="21" t="s">
        <v>6</v>
      </c>
      <c r="AJ32" s="21" t="s">
        <v>7</v>
      </c>
      <c r="AK32" s="385" t="s">
        <v>52</v>
      </c>
      <c r="AL32" s="386"/>
      <c r="AM32" s="21" t="s">
        <v>53</v>
      </c>
      <c r="AN32" s="385" t="s">
        <v>54</v>
      </c>
      <c r="AO32" s="386"/>
      <c r="AP32" s="481" t="s">
        <v>55</v>
      </c>
      <c r="AQ32" s="481"/>
      <c r="AR32" s="483" t="s">
        <v>199</v>
      </c>
      <c r="AS32" s="484"/>
    </row>
    <row r="33" spans="2:45" ht="20.100000000000001" customHeight="1">
      <c r="B33" s="353" t="str">
        <f>G26</f>
        <v>明野西</v>
      </c>
      <c r="C33" s="54" t="s">
        <v>8</v>
      </c>
      <c r="D33" s="118"/>
      <c r="E33" s="119"/>
      <c r="F33" s="120"/>
      <c r="G33" s="121"/>
      <c r="H33" s="24" t="str">
        <f>IF(G34="","",IF(G34=I34,"△",IF(G34&gt;I34,"○",IF(G34&lt;I34,"●",IF))))</f>
        <v>●</v>
      </c>
      <c r="I33" s="122"/>
      <c r="J33" s="121"/>
      <c r="K33" s="24" t="str">
        <f>IF(J34="","",IF(J34=L34,"△",IF(J34&gt;L34,"○",IF(J34&lt;L34,"●",IF))))</f>
        <v>○</v>
      </c>
      <c r="L33" s="122"/>
      <c r="M33" s="121"/>
      <c r="N33" s="24" t="str">
        <f>IF(M34="","",IF(M34=O34,"△",IF(M34&gt;O34,"○",IF(M34&lt;O34,"●",IF))))</f>
        <v>●</v>
      </c>
      <c r="O33" s="122"/>
      <c r="P33" s="121"/>
      <c r="Q33" s="24" t="str">
        <f>IF(P34="","",IF(P34=R34,"△",IF(P34&gt;R34,"○",IF(P34&lt;R34,"●",IF))))</f>
        <v/>
      </c>
      <c r="R33" s="122"/>
      <c r="S33" s="121"/>
      <c r="T33" s="24" t="str">
        <f>IF(S34="","",IF(S34=U34,"△",IF(S34&gt;U34,"○",IF(S34&lt;U34,"●",IF))))</f>
        <v>△</v>
      </c>
      <c r="U33" s="122"/>
      <c r="V33" s="121"/>
      <c r="W33" s="24" t="str">
        <f>IF(V34="","",IF(V34=X34,"△",IF(V34&gt;X34,"○",IF(V34&lt;X34,"●",IF))))</f>
        <v/>
      </c>
      <c r="X33" s="122"/>
      <c r="Y33" s="121"/>
      <c r="Z33" s="24" t="str">
        <f>IF(Y34="","",IF(Y34=AA34,"△",IF(Y34&gt;AA34,"○",IF(Y34&lt;AA34,"●",IF))))</f>
        <v/>
      </c>
      <c r="AA33" s="122"/>
      <c r="AB33" s="121"/>
      <c r="AC33" s="24" t="str">
        <f>IF(AB34="","",IF(AB34=AD34,"△",IF(AB34&gt;AD34,"○",IF(AB34&lt;AD34,"●",IF))))</f>
        <v/>
      </c>
      <c r="AD33" s="123"/>
      <c r="AE33" s="468">
        <f>COUNTIF(D33:AD33,"○")</f>
        <v>1</v>
      </c>
      <c r="AF33" s="469">
        <f>COUNTIF(D33:AD33,"●")</f>
        <v>2</v>
      </c>
      <c r="AG33" s="469">
        <f>COUNTIF(D33:AD33,"△")</f>
        <v>1</v>
      </c>
      <c r="AH33" s="469">
        <f>SUM(D34,G34,J34,M34,P34,S34,V34,Y34,AB34)</f>
        <v>5</v>
      </c>
      <c r="AI33" s="469">
        <f>SUM(F34,I34,L34,O34,R34,U34,X34,AA34,AD34)</f>
        <v>8</v>
      </c>
      <c r="AJ33" s="470">
        <f>(AE33*3)+(AG33*1)</f>
        <v>4</v>
      </c>
      <c r="AK33" s="427">
        <f>RANK(AJ33,$AJ$33:AJ$50)</f>
        <v>6</v>
      </c>
      <c r="AL33" s="428" t="s">
        <v>56</v>
      </c>
      <c r="AM33" s="469">
        <f>AH33-AI33</f>
        <v>-3</v>
      </c>
      <c r="AN33" s="480">
        <f>RANK(AM33,$AM$33:AM$50)</f>
        <v>5</v>
      </c>
      <c r="AO33" s="482" t="s">
        <v>56</v>
      </c>
      <c r="AP33" s="477"/>
      <c r="AQ33" s="477"/>
      <c r="AR33" s="469">
        <f>AJ33/9</f>
        <v>0.44444444444444442</v>
      </c>
      <c r="AS33" s="478"/>
    </row>
    <row r="34" spans="2:45" ht="20.100000000000001" customHeight="1">
      <c r="B34" s="354"/>
      <c r="C34" s="55" t="s">
        <v>9</v>
      </c>
      <c r="D34" s="124"/>
      <c r="E34" s="26"/>
      <c r="F34" s="125"/>
      <c r="G34" s="36">
        <f>IF(G6="","",G6)</f>
        <v>1</v>
      </c>
      <c r="H34" s="28" t="s">
        <v>17</v>
      </c>
      <c r="I34" s="35">
        <f>IF(K6="","",K6)</f>
        <v>3</v>
      </c>
      <c r="J34" s="36">
        <f>IF(Y6="","",Y6)</f>
        <v>1</v>
      </c>
      <c r="K34" s="28" t="s">
        <v>17</v>
      </c>
      <c r="L34" s="35">
        <f>IF(U6="","",U6)</f>
        <v>0</v>
      </c>
      <c r="M34" s="36">
        <f>IF(G10="","",G10)</f>
        <v>1</v>
      </c>
      <c r="N34" s="28" t="s">
        <v>17</v>
      </c>
      <c r="O34" s="35">
        <f>IF(K10="","",K10)</f>
        <v>3</v>
      </c>
      <c r="P34" s="36" t="str">
        <f>IF(Y14="","",Y14)</f>
        <v/>
      </c>
      <c r="Q34" s="28" t="s">
        <v>17</v>
      </c>
      <c r="R34" s="35" t="str">
        <f>IF(U14="","",U14)</f>
        <v/>
      </c>
      <c r="S34" s="36">
        <f>IF(Y10="","",Y10)</f>
        <v>2</v>
      </c>
      <c r="T34" s="28" t="s">
        <v>17</v>
      </c>
      <c r="U34" s="35">
        <f>IF(U10="","",U10)</f>
        <v>2</v>
      </c>
      <c r="V34" s="36" t="str">
        <f>IF(AM18="","",AM18)</f>
        <v/>
      </c>
      <c r="W34" s="28" t="s">
        <v>17</v>
      </c>
      <c r="X34" s="35" t="str">
        <f>IF(AI18="","",AI18)</f>
        <v/>
      </c>
      <c r="Y34" s="36" t="str">
        <f>IF(G18="","",G18)</f>
        <v/>
      </c>
      <c r="Z34" s="28" t="s">
        <v>17</v>
      </c>
      <c r="AA34" s="35" t="str">
        <f>IF(K18="","",K18)</f>
        <v/>
      </c>
      <c r="AB34" s="36" t="str">
        <f>IF(AI14="","",AI14)</f>
        <v/>
      </c>
      <c r="AC34" s="28" t="s">
        <v>17</v>
      </c>
      <c r="AD34" s="58" t="str">
        <f>IF(AM14="","",AM14)</f>
        <v/>
      </c>
      <c r="AE34" s="466"/>
      <c r="AF34" s="352"/>
      <c r="AG34" s="352"/>
      <c r="AH34" s="352"/>
      <c r="AI34" s="352"/>
      <c r="AJ34" s="467"/>
      <c r="AK34" s="414"/>
      <c r="AL34" s="416"/>
      <c r="AM34" s="352"/>
      <c r="AN34" s="418"/>
      <c r="AO34" s="384"/>
      <c r="AP34" s="412"/>
      <c r="AQ34" s="412"/>
      <c r="AR34" s="352"/>
      <c r="AS34" s="479"/>
    </row>
    <row r="35" spans="2:45" ht="20.100000000000001" customHeight="1">
      <c r="B35" s="361" t="str">
        <f>J26</f>
        <v>カティオーラU-12</v>
      </c>
      <c r="C35" s="56" t="s">
        <v>8</v>
      </c>
      <c r="D35" s="95"/>
      <c r="E35" s="24" t="str">
        <f>IF(D36="","",IF(D36=F36,"△",IF(D36&gt;F36,"○",IF(D36&lt;F36,"●",IF))))</f>
        <v>○</v>
      </c>
      <c r="F35" s="30"/>
      <c r="G35" s="126"/>
      <c r="H35" s="31"/>
      <c r="I35" s="32"/>
      <c r="J35" s="24"/>
      <c r="K35" s="24" t="str">
        <f>IF(J36="","",IF(J36=L36,"△",IF(J36&gt;L36,"○",IF(J36&lt;L36,"●",IF))))</f>
        <v>○</v>
      </c>
      <c r="L35" s="30"/>
      <c r="M35" s="24"/>
      <c r="N35" s="24" t="str">
        <f>IF(M36="","",IF(M36=O36,"△",IF(M36&gt;O36,"○",IF(M36&lt;O36,"●",IF))))</f>
        <v/>
      </c>
      <c r="O35" s="30"/>
      <c r="P35" s="24"/>
      <c r="Q35" s="24" t="str">
        <f>IF(P36="","",IF(P36=R36,"△",IF(P36&gt;R36,"○",IF(P36&lt;R36,"●",IF))))</f>
        <v>○</v>
      </c>
      <c r="R35" s="30"/>
      <c r="S35" s="24"/>
      <c r="T35" s="24" t="str">
        <f>IF(S36="","",IF(S36=U36,"△",IF(S36&gt;U36,"○",IF(S36&lt;U36,"●",IF))))</f>
        <v/>
      </c>
      <c r="U35" s="30"/>
      <c r="V35" s="24"/>
      <c r="W35" s="24" t="str">
        <f>IF(V36="","",IF(V36=X36,"△",IF(V36&gt;X36,"○",IF(V36&lt;X36,"●",IF))))</f>
        <v>○</v>
      </c>
      <c r="X35" s="30"/>
      <c r="Y35" s="24"/>
      <c r="Z35" s="24" t="str">
        <f>IF(Y36="","",IF(Y36=AA36,"△",IF(Y36&gt;AA36,"○",IF(Y36&lt;AA36,"●",IF))))</f>
        <v/>
      </c>
      <c r="AA35" s="30"/>
      <c r="AB35" s="24"/>
      <c r="AC35" s="24" t="str">
        <f>IF(AB36="","",IF(AB36=AD36,"△",IF(AB36&gt;AD36,"○",IF(AB36&lt;AD36,"●",IF))))</f>
        <v/>
      </c>
      <c r="AD35" s="47"/>
      <c r="AE35" s="381">
        <f>COUNTIF(D35:AD35,"○")</f>
        <v>4</v>
      </c>
      <c r="AF35" s="356">
        <f>COUNTIF(D35:AD35,"●")</f>
        <v>0</v>
      </c>
      <c r="AG35" s="356">
        <f>COUNTIF(D35:AD35,"△")</f>
        <v>0</v>
      </c>
      <c r="AH35" s="356">
        <f>SUM(D36,G36,J36,M36,P36,S36,V36,Y36,AB36)</f>
        <v>30</v>
      </c>
      <c r="AI35" s="356">
        <f>SUM(F36,I36,L36,O36,R36,U36,X36,AA36,AD36)</f>
        <v>1</v>
      </c>
      <c r="AJ35" s="420">
        <f>(AE35*3)+(AG35*1)</f>
        <v>12</v>
      </c>
      <c r="AK35" s="413">
        <f>RANK(AJ35,$AJ$33:AJ$50)</f>
        <v>1</v>
      </c>
      <c r="AL35" s="415" t="s">
        <v>58</v>
      </c>
      <c r="AM35" s="356">
        <f>AH35-AI35</f>
        <v>29</v>
      </c>
      <c r="AN35" s="417">
        <f>RANK(AM35,$AM$33:AM$50)</f>
        <v>1</v>
      </c>
      <c r="AO35" s="383" t="s">
        <v>56</v>
      </c>
      <c r="AP35" s="412"/>
      <c r="AQ35" s="412"/>
      <c r="AR35" s="410">
        <f>AJ35/9</f>
        <v>1.3333333333333333</v>
      </c>
      <c r="AS35" s="411"/>
    </row>
    <row r="36" spans="2:45" ht="20.100000000000001" customHeight="1">
      <c r="B36" s="354"/>
      <c r="C36" s="55" t="s">
        <v>9</v>
      </c>
      <c r="D36" s="98">
        <f>I34</f>
        <v>3</v>
      </c>
      <c r="E36" s="28" t="s">
        <v>17</v>
      </c>
      <c r="F36" s="35">
        <f>G34</f>
        <v>1</v>
      </c>
      <c r="G36" s="33"/>
      <c r="H36" s="26"/>
      <c r="I36" s="125"/>
      <c r="J36" s="36">
        <f>IF(AI6="","",AI6)</f>
        <v>4</v>
      </c>
      <c r="K36" s="28" t="s">
        <v>17</v>
      </c>
      <c r="L36" s="35">
        <f>IF(AM6="","",AM6)</f>
        <v>0</v>
      </c>
      <c r="M36" s="36" t="str">
        <f>IF(AT18="","",AT18)</f>
        <v/>
      </c>
      <c r="N36" s="28" t="s">
        <v>17</v>
      </c>
      <c r="O36" s="35" t="str">
        <f>IF(AP18="","",AP18)</f>
        <v/>
      </c>
      <c r="P36" s="36">
        <f>IF(N12="","",N12)</f>
        <v>11</v>
      </c>
      <c r="Q36" s="28" t="s">
        <v>17</v>
      </c>
      <c r="R36" s="35">
        <f>IF(R12="","",R12)</f>
        <v>0</v>
      </c>
      <c r="S36" s="36" t="str">
        <f>IF(Y16="","",Y16)</f>
        <v/>
      </c>
      <c r="T36" s="28" t="s">
        <v>17</v>
      </c>
      <c r="U36" s="35" t="str">
        <f>IF(U16="","",U16)</f>
        <v/>
      </c>
      <c r="V36" s="36">
        <f>IF(AF12="","",AF12)</f>
        <v>12</v>
      </c>
      <c r="W36" s="28" t="s">
        <v>17</v>
      </c>
      <c r="X36" s="35">
        <f>IF(AB12="","",AB12)</f>
        <v>0</v>
      </c>
      <c r="Y36" s="36" t="str">
        <f>IF(G16="","",G16)</f>
        <v/>
      </c>
      <c r="Z36" s="28" t="s">
        <v>17</v>
      </c>
      <c r="AA36" s="35" t="str">
        <f>IF(K16="","",K16)</f>
        <v/>
      </c>
      <c r="AB36" s="36" t="str">
        <f>IF(AB18="","",AB18)</f>
        <v/>
      </c>
      <c r="AC36" s="28" t="s">
        <v>17</v>
      </c>
      <c r="AD36" s="58" t="str">
        <f>IF(AF18="","",AF18)</f>
        <v/>
      </c>
      <c r="AE36" s="466"/>
      <c r="AF36" s="352"/>
      <c r="AG36" s="352"/>
      <c r="AH36" s="352"/>
      <c r="AI36" s="352"/>
      <c r="AJ36" s="467"/>
      <c r="AK36" s="414"/>
      <c r="AL36" s="416"/>
      <c r="AM36" s="352"/>
      <c r="AN36" s="418"/>
      <c r="AO36" s="384"/>
      <c r="AP36" s="412"/>
      <c r="AQ36" s="412"/>
      <c r="AR36" s="410"/>
      <c r="AS36" s="411"/>
    </row>
    <row r="37" spans="2:45" ht="20.100000000000001" customHeight="1">
      <c r="B37" s="361" t="str">
        <f>M26</f>
        <v>鴛野</v>
      </c>
      <c r="C37" s="56" t="s">
        <v>8</v>
      </c>
      <c r="D37" s="95"/>
      <c r="E37" s="24" t="str">
        <f>IF(D38="","",IF(D38=F38,"△",IF(D38&gt;F38,"○",IF(D38&lt;F38,"●",IF))))</f>
        <v>●</v>
      </c>
      <c r="F37" s="30"/>
      <c r="G37" s="24"/>
      <c r="H37" s="24" t="str">
        <f>IF(G38="","",IF(G38=I38,"△",IF(G38&gt;I38,"○",IF(G38&lt;I38,"●",IF))))</f>
        <v>●</v>
      </c>
      <c r="I37" s="30"/>
      <c r="J37" s="126"/>
      <c r="K37" s="31"/>
      <c r="L37" s="32"/>
      <c r="M37" s="24"/>
      <c r="N37" s="24" t="str">
        <f>IF(M38="","",IF(M38=O38,"△",IF(M38&gt;O38,"○",IF(M38&lt;O38,"●",IF))))</f>
        <v/>
      </c>
      <c r="O37" s="30"/>
      <c r="P37" s="24"/>
      <c r="Q37" s="24" t="str">
        <f>IF(P38="","",IF(P38=R38,"△",IF(P38&gt;R38,"○",IF(P38&lt;R38,"●",IF))))</f>
        <v>●</v>
      </c>
      <c r="R37" s="30"/>
      <c r="S37" s="24"/>
      <c r="T37" s="24" t="str">
        <f>IF(S38="","",IF(S38=U38,"△",IF(S38&gt;U38,"○",IF(S38&lt;U38,"●",IF))))</f>
        <v>●</v>
      </c>
      <c r="U37" s="30"/>
      <c r="V37" s="24"/>
      <c r="W37" s="24" t="str">
        <f>IF(V38="","",IF(V38=X38,"△",IF(V38&gt;X38,"○",IF(V38&lt;X38,"●",IF))))</f>
        <v/>
      </c>
      <c r="X37" s="30"/>
      <c r="Y37" s="24"/>
      <c r="Z37" s="24" t="str">
        <f>IF(Y38="","",IF(Y38=AA38,"△",IF(Y38&gt;AA38,"○",IF(Y38&lt;AA38,"●",IF))))</f>
        <v>○</v>
      </c>
      <c r="AA37" s="30"/>
      <c r="AB37" s="24"/>
      <c r="AC37" s="24" t="str">
        <f>IF(AB38="","",IF(AB38=AD38,"△",IF(AB38&gt;AD38,"○",IF(AB38&lt;AD38,"●",IF))))</f>
        <v>●</v>
      </c>
      <c r="AD37" s="47"/>
      <c r="AE37" s="381">
        <f>COUNTIF(D37:AD37,"○")</f>
        <v>1</v>
      </c>
      <c r="AF37" s="356">
        <f>COUNTIF(D37:AD37,"●")</f>
        <v>5</v>
      </c>
      <c r="AG37" s="356">
        <f>COUNTIF(D37:AD37,"△")</f>
        <v>0</v>
      </c>
      <c r="AH37" s="356">
        <f>SUM(D38,G38,J38,M38,P38,S38,V38,Y38,AB38)</f>
        <v>8</v>
      </c>
      <c r="AI37" s="356">
        <f>SUM(F38,I38,L38,O38,R38,U38,X38,AA38,AD38)</f>
        <v>11</v>
      </c>
      <c r="AJ37" s="420">
        <f>(AE37*3)+(AG37*1)</f>
        <v>3</v>
      </c>
      <c r="AK37" s="413">
        <f>RANK(AJ37,$AJ$33:AJ$50)</f>
        <v>7</v>
      </c>
      <c r="AL37" s="415" t="s">
        <v>58</v>
      </c>
      <c r="AM37" s="356">
        <f>AH37-AI37</f>
        <v>-3</v>
      </c>
      <c r="AN37" s="417">
        <f>RANK(AM37,$AM$33:AM$50)</f>
        <v>5</v>
      </c>
      <c r="AO37" s="383" t="s">
        <v>56</v>
      </c>
      <c r="AP37" s="412"/>
      <c r="AQ37" s="412"/>
      <c r="AR37" s="410">
        <f>AJ37/9</f>
        <v>0.33333333333333331</v>
      </c>
      <c r="AS37" s="411"/>
    </row>
    <row r="38" spans="2:45" ht="20.100000000000001" customHeight="1">
      <c r="B38" s="354"/>
      <c r="C38" s="55" t="s">
        <v>9</v>
      </c>
      <c r="D38" s="98">
        <f>L34</f>
        <v>0</v>
      </c>
      <c r="E38" s="28" t="s">
        <v>17</v>
      </c>
      <c r="F38" s="35">
        <f>J34</f>
        <v>1</v>
      </c>
      <c r="G38" s="36">
        <f>L36</f>
        <v>0</v>
      </c>
      <c r="H38" s="28" t="s">
        <v>17</v>
      </c>
      <c r="I38" s="35">
        <f>J36</f>
        <v>4</v>
      </c>
      <c r="J38" s="33"/>
      <c r="K38" s="26"/>
      <c r="L38" s="125"/>
      <c r="M38" s="36" t="str">
        <f>IF(AP16="","",AP16)</f>
        <v/>
      </c>
      <c r="N38" s="28" t="s">
        <v>17</v>
      </c>
      <c r="O38" s="35" t="str">
        <f>IF(AT16="","",AT16)</f>
        <v/>
      </c>
      <c r="P38" s="36">
        <f>IF(U20="","",U20)</f>
        <v>0</v>
      </c>
      <c r="Q38" s="28" t="s">
        <v>17</v>
      </c>
      <c r="R38" s="35">
        <f>IF(Y20="","",Y20)</f>
        <v>3</v>
      </c>
      <c r="S38" s="36">
        <f>IF(K20="","",K20)</f>
        <v>0</v>
      </c>
      <c r="T38" s="28" t="s">
        <v>17</v>
      </c>
      <c r="U38" s="35">
        <f>IF(G20="","",G20)</f>
        <v>1</v>
      </c>
      <c r="V38" s="36" t="str">
        <f>IF(R16="","",R16)</f>
        <v/>
      </c>
      <c r="W38" s="28" t="s">
        <v>17</v>
      </c>
      <c r="X38" s="35" t="str">
        <f>IF(N16="","",N16)</f>
        <v/>
      </c>
      <c r="Y38" s="36">
        <f>IF(G12="","",G12)</f>
        <v>7</v>
      </c>
      <c r="Z38" s="28" t="s">
        <v>17</v>
      </c>
      <c r="AA38" s="35">
        <f>IF(K12="","",K12)</f>
        <v>0</v>
      </c>
      <c r="AB38" s="36">
        <f>IF(Y12="","",Y12)</f>
        <v>1</v>
      </c>
      <c r="AC38" s="28" t="s">
        <v>17</v>
      </c>
      <c r="AD38" s="58">
        <f>IF(U12="","",U12)</f>
        <v>2</v>
      </c>
      <c r="AE38" s="466"/>
      <c r="AF38" s="352"/>
      <c r="AG38" s="352"/>
      <c r="AH38" s="352"/>
      <c r="AI38" s="352"/>
      <c r="AJ38" s="467"/>
      <c r="AK38" s="414"/>
      <c r="AL38" s="416"/>
      <c r="AM38" s="352"/>
      <c r="AN38" s="418"/>
      <c r="AO38" s="384"/>
      <c r="AP38" s="412"/>
      <c r="AQ38" s="412"/>
      <c r="AR38" s="410"/>
      <c r="AS38" s="411"/>
    </row>
    <row r="39" spans="2:45" ht="20.100000000000001" customHeight="1">
      <c r="B39" s="361" t="str">
        <f>P26</f>
        <v>北郡坂ノ市</v>
      </c>
      <c r="C39" s="56" t="s">
        <v>8</v>
      </c>
      <c r="D39" s="95"/>
      <c r="E39" s="24" t="str">
        <f>IF(D40="","",IF(D40=F40,"△",IF(D40&gt;F40,"○",IF(D40&lt;F40,"●",IF))))</f>
        <v>○</v>
      </c>
      <c r="F39" s="30"/>
      <c r="G39" s="24"/>
      <c r="H39" s="24" t="str">
        <f>IF(G40="","",IF(G40=I40,"△",IF(G40&gt;I40,"○",IF(G40&lt;I40,"●",IF))))</f>
        <v/>
      </c>
      <c r="I39" s="30"/>
      <c r="J39" s="24"/>
      <c r="K39" s="24" t="str">
        <f>IF(J40="","",IF(J40=L40,"△",IF(J40&gt;L40,"○",IF(J40&lt;L40,"●",IF))))</f>
        <v/>
      </c>
      <c r="L39" s="30"/>
      <c r="M39" s="126"/>
      <c r="N39" s="31"/>
      <c r="O39" s="32"/>
      <c r="P39" s="24"/>
      <c r="Q39" s="24" t="str">
        <f>IF(P40="","",IF(P40=R40,"△",IF(P40&gt;R40,"○",IF(P40&lt;R40,"●",IF))))</f>
        <v>○</v>
      </c>
      <c r="R39" s="30"/>
      <c r="S39" s="24"/>
      <c r="T39" s="24" t="str">
        <f>IF(S40="","",IF(S40=U40,"△",IF(S40&gt;U40,"○",IF(S40&lt;U40,"●",IF))))</f>
        <v>○</v>
      </c>
      <c r="U39" s="30"/>
      <c r="V39" s="24"/>
      <c r="W39" s="24" t="str">
        <f>IF(V40="","",IF(V40=X40,"△",IF(V40&gt;X40,"○",IF(V40&lt;X40,"●",IF))))</f>
        <v/>
      </c>
      <c r="X39" s="30"/>
      <c r="Y39" s="24"/>
      <c r="Z39" s="24" t="str">
        <f>IF(Y40="","",IF(Y40=AA40,"△",IF(Y40&gt;AA40,"○",IF(Y40&lt;AA40,"●",IF))))</f>
        <v>○</v>
      </c>
      <c r="AA39" s="30"/>
      <c r="AB39" s="24"/>
      <c r="AC39" s="24" t="str">
        <f>IF(AB40="","",IF(AB40=AD40,"△",IF(AB40&gt;AD40,"○",IF(AB40&lt;AD40,"●",IF))))</f>
        <v/>
      </c>
      <c r="AD39" s="47"/>
      <c r="AE39" s="381">
        <f>COUNTIF(D39:AD39,"○")</f>
        <v>4</v>
      </c>
      <c r="AF39" s="356">
        <f>COUNTIF(D39:AD39,"●")</f>
        <v>0</v>
      </c>
      <c r="AG39" s="356">
        <f>COUNTIF(D39:AD39,"△")</f>
        <v>0</v>
      </c>
      <c r="AH39" s="356">
        <f>SUM(D40,G40,J40,M40,P40,S40,V40,Y40,AB40)</f>
        <v>12</v>
      </c>
      <c r="AI39" s="356">
        <f>SUM(F40,I40,L40,O40,R40,U40,X40,AA40,AD40)</f>
        <v>2</v>
      </c>
      <c r="AJ39" s="420">
        <f>(AE39*3)+(AG39*1)</f>
        <v>12</v>
      </c>
      <c r="AK39" s="413">
        <f>RANK(AJ39,$AJ$33:AJ$50)</f>
        <v>1</v>
      </c>
      <c r="AL39" s="383" t="s">
        <v>58</v>
      </c>
      <c r="AM39" s="356">
        <f>AH39-AI39</f>
        <v>10</v>
      </c>
      <c r="AN39" s="417">
        <f>RANK(AM39,$AM$33:AM$50)</f>
        <v>3</v>
      </c>
      <c r="AO39" s="383" t="s">
        <v>56</v>
      </c>
      <c r="AP39" s="412"/>
      <c r="AQ39" s="412"/>
      <c r="AR39" s="410">
        <f>AJ39/9</f>
        <v>1.3333333333333333</v>
      </c>
      <c r="AS39" s="411"/>
    </row>
    <row r="40" spans="2:45" ht="20.100000000000001" customHeight="1">
      <c r="B40" s="354"/>
      <c r="C40" s="55" t="s">
        <v>9</v>
      </c>
      <c r="D40" s="98">
        <f>O34</f>
        <v>3</v>
      </c>
      <c r="E40" s="28" t="s">
        <v>17</v>
      </c>
      <c r="F40" s="35">
        <f>M34</f>
        <v>1</v>
      </c>
      <c r="G40" s="36" t="str">
        <f>O36</f>
        <v/>
      </c>
      <c r="H40" s="28" t="s">
        <v>17</v>
      </c>
      <c r="I40" s="35" t="str">
        <f>M36</f>
        <v/>
      </c>
      <c r="J40" s="36" t="str">
        <f>O38</f>
        <v/>
      </c>
      <c r="K40" s="28" t="s">
        <v>17</v>
      </c>
      <c r="L40" s="35" t="str">
        <f>M38</f>
        <v/>
      </c>
      <c r="M40" s="33"/>
      <c r="N40" s="26"/>
      <c r="O40" s="125"/>
      <c r="P40" s="36">
        <f>IF(G8="","",G8)</f>
        <v>4</v>
      </c>
      <c r="Q40" s="28" t="s">
        <v>17</v>
      </c>
      <c r="R40" s="35">
        <f>IF(K8="","",K8)</f>
        <v>0</v>
      </c>
      <c r="S40" s="36">
        <f>IF(AI10="","",AI10)</f>
        <v>1</v>
      </c>
      <c r="T40" s="28" t="s">
        <v>17</v>
      </c>
      <c r="U40" s="35">
        <f>IF(AM10="","",AM10)</f>
        <v>0</v>
      </c>
      <c r="V40" s="36" t="str">
        <f>IF(AB16="","",AB16)</f>
        <v/>
      </c>
      <c r="W40" s="28" t="s">
        <v>17</v>
      </c>
      <c r="X40" s="35" t="str">
        <f>IF(AF16="","",AF16)</f>
        <v/>
      </c>
      <c r="Y40" s="36">
        <f>IF(Y8="","",Y8)</f>
        <v>4</v>
      </c>
      <c r="Z40" s="28" t="s">
        <v>17</v>
      </c>
      <c r="AA40" s="35">
        <f>IF(U8="","",U8)</f>
        <v>1</v>
      </c>
      <c r="AB40" s="36" t="str">
        <f>IF(R18="","",R18)</f>
        <v/>
      </c>
      <c r="AC40" s="28" t="s">
        <v>17</v>
      </c>
      <c r="AD40" s="58" t="str">
        <f>IF(N18="","",N18)</f>
        <v/>
      </c>
      <c r="AE40" s="466"/>
      <c r="AF40" s="352"/>
      <c r="AG40" s="352"/>
      <c r="AH40" s="352"/>
      <c r="AI40" s="352"/>
      <c r="AJ40" s="467"/>
      <c r="AK40" s="414"/>
      <c r="AL40" s="384"/>
      <c r="AM40" s="352"/>
      <c r="AN40" s="418"/>
      <c r="AO40" s="384"/>
      <c r="AP40" s="412"/>
      <c r="AQ40" s="412"/>
      <c r="AR40" s="410"/>
      <c r="AS40" s="411"/>
    </row>
    <row r="41" spans="2:45" ht="20.100000000000001" customHeight="1">
      <c r="B41" s="361" t="str">
        <f>S26</f>
        <v>豊府</v>
      </c>
      <c r="C41" s="56" t="s">
        <v>8</v>
      </c>
      <c r="D41" s="95"/>
      <c r="E41" s="24" t="str">
        <f>IF(D42="","",IF(D42=F42,"△",IF(D42&gt;F42,"○",IF(D42&lt;F42,"●",IF))))</f>
        <v/>
      </c>
      <c r="F41" s="30"/>
      <c r="G41" s="24"/>
      <c r="H41" s="24" t="str">
        <f>IF(G42="","",IF(G42=I42,"△",IF(G42&gt;I42,"○",IF(G42&lt;I42,"●",IF))))</f>
        <v>●</v>
      </c>
      <c r="I41" s="30"/>
      <c r="J41" s="24"/>
      <c r="K41" s="24" t="str">
        <f>IF(J42="","",IF(J42=L42,"△",IF(J42&gt;L42,"○",IF(J42&lt;L42,"●",IF))))</f>
        <v>○</v>
      </c>
      <c r="L41" s="30"/>
      <c r="M41" s="24"/>
      <c r="N41" s="24" t="str">
        <f>IF(M42="","",IF(M42=O42,"△",IF(M42&gt;O42,"○",IF(M42&lt;O42,"●",IF))))</f>
        <v>●</v>
      </c>
      <c r="O41" s="30"/>
      <c r="P41" s="126"/>
      <c r="Q41" s="31"/>
      <c r="R41" s="32"/>
      <c r="S41" s="24"/>
      <c r="T41" s="24" t="str">
        <f>IF(S42="","",IF(S42=U42,"△",IF(S42&gt;U42,"○",IF(S42&lt;U42,"●",IF))))</f>
        <v>△</v>
      </c>
      <c r="U41" s="30"/>
      <c r="V41" s="24"/>
      <c r="W41" s="24" t="str">
        <f>IF(V42="","",IF(V42=X42,"△",IF(V42&gt;X42,"○",IF(V42&lt;X42,"●",IF))))</f>
        <v>○</v>
      </c>
      <c r="X41" s="30"/>
      <c r="Y41" s="24"/>
      <c r="Z41" s="24" t="str">
        <f>IF(Y42="","",IF(Y42=AA42,"△",IF(Y42&gt;AA42,"○",IF(Y42&lt;AA42,"●",IF))))</f>
        <v>△</v>
      </c>
      <c r="AA41" s="30"/>
      <c r="AB41" s="24"/>
      <c r="AC41" s="24" t="str">
        <f>IF(AB42="","",IF(AB42=AD42,"△",IF(AB42&gt;AD42,"○",IF(AB42&lt;AD42,"●",IF))))</f>
        <v/>
      </c>
      <c r="AD41" s="47"/>
      <c r="AE41" s="381">
        <f>COUNTIF(D41:AD41,"○")</f>
        <v>2</v>
      </c>
      <c r="AF41" s="356">
        <f>COUNTIF(D41:AD41,"●")</f>
        <v>2</v>
      </c>
      <c r="AG41" s="356">
        <f>COUNTIF(D41:AD41,"△")</f>
        <v>2</v>
      </c>
      <c r="AH41" s="356">
        <f>SUM(D42,G42,J42,M42,P42,S42,V42,Y42,AB42)</f>
        <v>7</v>
      </c>
      <c r="AI41" s="356">
        <f>SUM(F42,I42,L42,O42,R42,U42,X42,AA42,AD42)</f>
        <v>16</v>
      </c>
      <c r="AJ41" s="420">
        <f>(AE41*3)+(AG41*1)</f>
        <v>8</v>
      </c>
      <c r="AK41" s="413">
        <f>RANK(AJ41,$AJ$33:AJ$50)</f>
        <v>4</v>
      </c>
      <c r="AL41" s="415" t="s">
        <v>58</v>
      </c>
      <c r="AM41" s="356">
        <f>AH41-AI41</f>
        <v>-9</v>
      </c>
      <c r="AN41" s="417">
        <f>RANK(AM41,$AM$33:AM$50)</f>
        <v>7</v>
      </c>
      <c r="AO41" s="383" t="s">
        <v>56</v>
      </c>
      <c r="AP41" s="412"/>
      <c r="AQ41" s="412"/>
      <c r="AR41" s="410">
        <f>AJ41/9</f>
        <v>0.88888888888888884</v>
      </c>
      <c r="AS41" s="411"/>
    </row>
    <row r="42" spans="2:45" ht="20.100000000000001" customHeight="1">
      <c r="B42" s="354"/>
      <c r="C42" s="55" t="s">
        <v>9</v>
      </c>
      <c r="D42" s="98" t="str">
        <f>R34</f>
        <v/>
      </c>
      <c r="E42" s="28" t="s">
        <v>17</v>
      </c>
      <c r="F42" s="35" t="str">
        <f>P34</f>
        <v/>
      </c>
      <c r="G42" s="36">
        <f>R36</f>
        <v>0</v>
      </c>
      <c r="H42" s="28" t="s">
        <v>17</v>
      </c>
      <c r="I42" s="35">
        <f>P36</f>
        <v>11</v>
      </c>
      <c r="J42" s="36">
        <f>R38</f>
        <v>3</v>
      </c>
      <c r="K42" s="28" t="s">
        <v>17</v>
      </c>
      <c r="L42" s="35">
        <f>P38</f>
        <v>0</v>
      </c>
      <c r="M42" s="36">
        <f>R40</f>
        <v>0</v>
      </c>
      <c r="N42" s="28" t="s">
        <v>17</v>
      </c>
      <c r="O42" s="35">
        <f>P40</f>
        <v>4</v>
      </c>
      <c r="P42" s="33"/>
      <c r="Q42" s="26"/>
      <c r="R42" s="125"/>
      <c r="S42" s="36">
        <f>IF(AI20="","",AI20)</f>
        <v>1</v>
      </c>
      <c r="T42" s="28" t="s">
        <v>17</v>
      </c>
      <c r="U42" s="35">
        <f>IF(AM20="","",AM20)</f>
        <v>1</v>
      </c>
      <c r="V42" s="36">
        <f>IF(AP12="","",AP12)</f>
        <v>3</v>
      </c>
      <c r="W42" s="28" t="s">
        <v>17</v>
      </c>
      <c r="X42" s="35">
        <f>IF(AT12="","",AT12)</f>
        <v>0</v>
      </c>
      <c r="Y42" s="36">
        <f>IF(AI8="","",AI8)</f>
        <v>0</v>
      </c>
      <c r="Z42" s="28" t="s">
        <v>17</v>
      </c>
      <c r="AA42" s="35">
        <f>IF(AM8="","",AM8)</f>
        <v>0</v>
      </c>
      <c r="AB42" s="36" t="str">
        <f>IF(K14="","",K14)</f>
        <v/>
      </c>
      <c r="AC42" s="28" t="s">
        <v>17</v>
      </c>
      <c r="AD42" s="58" t="str">
        <f>IF(G14="","",G14)</f>
        <v/>
      </c>
      <c r="AE42" s="466"/>
      <c r="AF42" s="352"/>
      <c r="AG42" s="352"/>
      <c r="AH42" s="352"/>
      <c r="AI42" s="352"/>
      <c r="AJ42" s="467"/>
      <c r="AK42" s="414"/>
      <c r="AL42" s="416"/>
      <c r="AM42" s="352"/>
      <c r="AN42" s="418"/>
      <c r="AO42" s="384"/>
      <c r="AP42" s="412"/>
      <c r="AQ42" s="412"/>
      <c r="AR42" s="410"/>
      <c r="AS42" s="411"/>
    </row>
    <row r="43" spans="2:45" s="14" customFormat="1" ht="20.100000000000001" customHeight="1">
      <c r="B43" s="361" t="str">
        <f>G27</f>
        <v>西の台</v>
      </c>
      <c r="C43" s="56" t="s">
        <v>8</v>
      </c>
      <c r="D43" s="95"/>
      <c r="E43" s="24" t="str">
        <f>IF(D44="","",IF(D44=F44,"△",IF(D44&gt;F44,"○",IF(D44&lt;F44,"●",IF))))</f>
        <v>△</v>
      </c>
      <c r="F43" s="30"/>
      <c r="G43" s="24"/>
      <c r="H43" s="24" t="str">
        <f>IF(G44="","",IF(G44=I44,"△",IF(G44&gt;I44,"○",IF(G44&lt;I44,"●",IF))))</f>
        <v/>
      </c>
      <c r="I43" s="30"/>
      <c r="J43" s="24"/>
      <c r="K43" s="24" t="str">
        <f>IF(J44="","",IF(J44=L44,"△",IF(J44&gt;L44,"○",IF(J44&lt;L44,"●",IF))))</f>
        <v>○</v>
      </c>
      <c r="L43" s="30"/>
      <c r="M43" s="24"/>
      <c r="N43" s="24" t="str">
        <f>IF(M44="","",IF(M44=O44,"△",IF(M44&gt;O44,"○",IF(M44&lt;O44,"●",IF))))</f>
        <v>●</v>
      </c>
      <c r="O43" s="30"/>
      <c r="P43" s="24"/>
      <c r="Q43" s="24" t="str">
        <f>IF(P44="","",IF(P44=R44,"△",IF(P44&gt;R44,"○",IF(P44&lt;R44,"●",IF))))</f>
        <v>△</v>
      </c>
      <c r="R43" s="30"/>
      <c r="S43" s="126"/>
      <c r="T43" s="31"/>
      <c r="U43" s="32"/>
      <c r="V43" s="24"/>
      <c r="W43" s="24" t="str">
        <f>IF(V44="","",IF(V44=X44,"△",IF(V44&gt;X44,"○",IF(V44&lt;X44,"●",IF))))</f>
        <v>○</v>
      </c>
      <c r="X43" s="30"/>
      <c r="Y43" s="24"/>
      <c r="Z43" s="24" t="str">
        <f>IF(Y44="","",IF(Y44=AA44,"△",IF(Y44&gt;AA44,"○",IF(Y44&lt;AA44,"●",IF))))</f>
        <v/>
      </c>
      <c r="AA43" s="30"/>
      <c r="AB43" s="24"/>
      <c r="AC43" s="24" t="str">
        <f>IF(AB44="","",IF(AB44=AD44,"△",IF(AB44&gt;AD44,"○",IF(AB44&lt;AD44,"●",IF))))</f>
        <v>●</v>
      </c>
      <c r="AD43" s="47"/>
      <c r="AE43" s="381">
        <f>COUNTIF(D43:AD43,"○")</f>
        <v>2</v>
      </c>
      <c r="AF43" s="356">
        <f>COUNTIF(D43:AD43,"●")</f>
        <v>2</v>
      </c>
      <c r="AG43" s="356">
        <f>COUNTIF(D43:AD43,"△")</f>
        <v>2</v>
      </c>
      <c r="AH43" s="356">
        <f>SUM(D44,G44,J44,M44,P44,S44,V44,Y44,AB44)</f>
        <v>9</v>
      </c>
      <c r="AI43" s="356">
        <f>SUM(F44,I44,L44,O44,R44,U44,X44,AA44,AD44)</f>
        <v>8</v>
      </c>
      <c r="AJ43" s="420">
        <f>(AE43*3)+(AG43*1)</f>
        <v>8</v>
      </c>
      <c r="AK43" s="413">
        <f>RANK(AJ43,$AJ$33:AJ$50)</f>
        <v>4</v>
      </c>
      <c r="AL43" s="415" t="s">
        <v>58</v>
      </c>
      <c r="AM43" s="356">
        <f>AH43-AI43</f>
        <v>1</v>
      </c>
      <c r="AN43" s="417">
        <f>RANK(AM43,$AM$33:AM$50)</f>
        <v>4</v>
      </c>
      <c r="AO43" s="383" t="s">
        <v>56</v>
      </c>
      <c r="AP43" s="412"/>
      <c r="AQ43" s="412"/>
      <c r="AR43" s="410">
        <f>AJ43/9</f>
        <v>0.88888888888888884</v>
      </c>
      <c r="AS43" s="411"/>
    </row>
    <row r="44" spans="2:45" s="14" customFormat="1" ht="20.100000000000001" customHeight="1">
      <c r="B44" s="354"/>
      <c r="C44" s="55" t="s">
        <v>9</v>
      </c>
      <c r="D44" s="98">
        <f>U34</f>
        <v>2</v>
      </c>
      <c r="E44" s="28" t="s">
        <v>17</v>
      </c>
      <c r="F44" s="35">
        <f>S34</f>
        <v>2</v>
      </c>
      <c r="G44" s="36" t="str">
        <f>U36</f>
        <v/>
      </c>
      <c r="H44" s="28" t="s">
        <v>17</v>
      </c>
      <c r="I44" s="35" t="str">
        <f>S36</f>
        <v/>
      </c>
      <c r="J44" s="36">
        <f>U38</f>
        <v>1</v>
      </c>
      <c r="K44" s="28" t="s">
        <v>17</v>
      </c>
      <c r="L44" s="35">
        <f>S38</f>
        <v>0</v>
      </c>
      <c r="M44" s="36">
        <f>U40</f>
        <v>0</v>
      </c>
      <c r="N44" s="28" t="s">
        <v>17</v>
      </c>
      <c r="O44" s="35">
        <f>S40</f>
        <v>1</v>
      </c>
      <c r="P44" s="36">
        <f>U42</f>
        <v>1</v>
      </c>
      <c r="Q44" s="28" t="s">
        <v>17</v>
      </c>
      <c r="R44" s="35">
        <f>S42</f>
        <v>1</v>
      </c>
      <c r="S44" s="33"/>
      <c r="T44" s="26"/>
      <c r="U44" s="125"/>
      <c r="V44" s="36">
        <f>IF(N8="","",N8)</f>
        <v>4</v>
      </c>
      <c r="W44" s="28" t="s">
        <v>17</v>
      </c>
      <c r="X44" s="35">
        <f>IF(R8="","",R8)</f>
        <v>0</v>
      </c>
      <c r="Y44" s="36" t="str">
        <f>IF(AM16="","",AM16)</f>
        <v/>
      </c>
      <c r="Z44" s="28" t="s">
        <v>17</v>
      </c>
      <c r="AA44" s="35" t="str">
        <f>IF(AI16="","",AI16)</f>
        <v/>
      </c>
      <c r="AB44" s="36">
        <f>IF(AF8="","",AF8)</f>
        <v>1</v>
      </c>
      <c r="AC44" s="28" t="s">
        <v>17</v>
      </c>
      <c r="AD44" s="58">
        <f>IF(AB8="","",AB8)</f>
        <v>4</v>
      </c>
      <c r="AE44" s="466"/>
      <c r="AF44" s="352"/>
      <c r="AG44" s="352"/>
      <c r="AH44" s="352"/>
      <c r="AI44" s="352"/>
      <c r="AJ44" s="467"/>
      <c r="AK44" s="414"/>
      <c r="AL44" s="416"/>
      <c r="AM44" s="352"/>
      <c r="AN44" s="418"/>
      <c r="AO44" s="384"/>
      <c r="AP44" s="412"/>
      <c r="AQ44" s="412"/>
      <c r="AR44" s="410"/>
      <c r="AS44" s="411"/>
    </row>
    <row r="45" spans="2:45" ht="20.100000000000001" customHeight="1">
      <c r="B45" s="361" t="str">
        <f>J27</f>
        <v>三佐</v>
      </c>
      <c r="C45" s="56" t="s">
        <v>8</v>
      </c>
      <c r="D45" s="95"/>
      <c r="E45" s="24" t="str">
        <f>IF(D46="","",IF(D46=F46,"△",IF(D46&gt;F46,"○",IF(D46&lt;F46,"●",IF))))</f>
        <v/>
      </c>
      <c r="F45" s="30"/>
      <c r="G45" s="24"/>
      <c r="H45" s="24" t="str">
        <f>IF(G46="","",IF(G46=I46,"△",IF(G46&gt;I46,"○",IF(G46&lt;I46,"●",IF))))</f>
        <v>●</v>
      </c>
      <c r="I45" s="30"/>
      <c r="J45" s="24"/>
      <c r="K45" s="24" t="str">
        <f>IF(J46="","",IF(J46=L46,"△",IF(J46&gt;L46,"○",IF(J46&lt;L46,"●",IF))))</f>
        <v/>
      </c>
      <c r="L45" s="30"/>
      <c r="M45" s="24"/>
      <c r="N45" s="24" t="str">
        <f>IF(M46="","",IF(M46=O46,"△",IF(M46&gt;O46,"○",IF(M46&lt;O46,"●",IF))))</f>
        <v/>
      </c>
      <c r="O45" s="30"/>
      <c r="P45" s="24"/>
      <c r="Q45" s="24" t="str">
        <f>IF(P46="","",IF(P46=R46,"△",IF(P46&gt;R46,"○",IF(P46&lt;R46,"●",IF))))</f>
        <v>●</v>
      </c>
      <c r="R45" s="30"/>
      <c r="S45" s="24"/>
      <c r="T45" s="24" t="str">
        <f>IF(S46="","",IF(S46=U46,"△",IF(S46&gt;U46,"○",IF(S46&lt;U46,"●",IF))))</f>
        <v>●</v>
      </c>
      <c r="U45" s="30"/>
      <c r="V45" s="126"/>
      <c r="W45" s="31"/>
      <c r="X45" s="32"/>
      <c r="Y45" s="24"/>
      <c r="Z45" s="24" t="str">
        <f>IF(Y46="","",IF(Y46=AA46,"△",IF(Y46&gt;AA46,"○",IF(Y46&lt;AA46,"●",IF))))</f>
        <v/>
      </c>
      <c r="AA45" s="30"/>
      <c r="AB45" s="24"/>
      <c r="AC45" s="24" t="str">
        <f>IF(AB46="","",IF(AB46=AD46,"△",IF(AB46&gt;AD46,"○",IF(AB46&lt;AD46,"●",IF))))</f>
        <v>●</v>
      </c>
      <c r="AD45" s="47"/>
      <c r="AE45" s="381">
        <f>COUNTIF(D45:AD45,"○")</f>
        <v>0</v>
      </c>
      <c r="AF45" s="356">
        <f>COUNTIF(D45:AD45,"●")</f>
        <v>4</v>
      </c>
      <c r="AG45" s="356">
        <f>COUNTIF(D45:AD45,"△")</f>
        <v>0</v>
      </c>
      <c r="AH45" s="356">
        <f>SUM(D46,G46,J46,M46,P46,S46,V46,Y46,AB46)</f>
        <v>0</v>
      </c>
      <c r="AI45" s="356">
        <f>SUM(F46,I46,L46,O46,R46,U46,X46,AA46,AD46)</f>
        <v>22</v>
      </c>
      <c r="AJ45" s="420">
        <f>(AE45*3)+(AG45*1)</f>
        <v>0</v>
      </c>
      <c r="AK45" s="413">
        <f>RANK(AJ45,$AJ$33:AJ$50)</f>
        <v>9</v>
      </c>
      <c r="AL45" s="415" t="s">
        <v>58</v>
      </c>
      <c r="AM45" s="356">
        <f>AH45-AI45</f>
        <v>-22</v>
      </c>
      <c r="AN45" s="417">
        <f>RANK(AM45,$AM$33:AM$50)</f>
        <v>9</v>
      </c>
      <c r="AO45" s="383" t="s">
        <v>56</v>
      </c>
      <c r="AP45" s="412"/>
      <c r="AQ45" s="412"/>
      <c r="AR45" s="410">
        <f>AJ45/9</f>
        <v>0</v>
      </c>
      <c r="AS45" s="411"/>
    </row>
    <row r="46" spans="2:45" ht="20.100000000000001" customHeight="1">
      <c r="B46" s="354"/>
      <c r="C46" s="55" t="s">
        <v>9</v>
      </c>
      <c r="D46" s="98" t="str">
        <f>X34</f>
        <v/>
      </c>
      <c r="E46" s="28" t="s">
        <v>17</v>
      </c>
      <c r="F46" s="35" t="str">
        <f>V34</f>
        <v/>
      </c>
      <c r="G46" s="36">
        <f>X36</f>
        <v>0</v>
      </c>
      <c r="H46" s="28" t="s">
        <v>17</v>
      </c>
      <c r="I46" s="35">
        <f>V36</f>
        <v>12</v>
      </c>
      <c r="J46" s="36" t="str">
        <f>X38</f>
        <v/>
      </c>
      <c r="K46" s="28" t="s">
        <v>17</v>
      </c>
      <c r="L46" s="35" t="str">
        <f>V38</f>
        <v/>
      </c>
      <c r="M46" s="36" t="str">
        <f>X40</f>
        <v/>
      </c>
      <c r="N46" s="28" t="s">
        <v>17</v>
      </c>
      <c r="O46" s="35" t="str">
        <f>V40</f>
        <v/>
      </c>
      <c r="P46" s="36">
        <f>X42</f>
        <v>0</v>
      </c>
      <c r="Q46" s="28" t="s">
        <v>17</v>
      </c>
      <c r="R46" s="35">
        <f>V42</f>
        <v>3</v>
      </c>
      <c r="S46" s="36">
        <f>X44</f>
        <v>0</v>
      </c>
      <c r="T46" s="28" t="s">
        <v>17</v>
      </c>
      <c r="U46" s="35">
        <f>V44</f>
        <v>4</v>
      </c>
      <c r="V46" s="33"/>
      <c r="W46" s="26"/>
      <c r="X46" s="125"/>
      <c r="Y46" s="36" t="str">
        <f>IF(Y18="","",Y18)</f>
        <v/>
      </c>
      <c r="Z46" s="28" t="s">
        <v>17</v>
      </c>
      <c r="AA46" s="35" t="str">
        <f>IF(U18="","",U18)</f>
        <v/>
      </c>
      <c r="AB46" s="36">
        <f>IF(AP8="","",AP8)</f>
        <v>0</v>
      </c>
      <c r="AC46" s="28" t="s">
        <v>17</v>
      </c>
      <c r="AD46" s="58">
        <f>IF(AT8="","",AT8)</f>
        <v>3</v>
      </c>
      <c r="AE46" s="466"/>
      <c r="AF46" s="352"/>
      <c r="AG46" s="352"/>
      <c r="AH46" s="352"/>
      <c r="AI46" s="352"/>
      <c r="AJ46" s="467"/>
      <c r="AK46" s="414"/>
      <c r="AL46" s="416"/>
      <c r="AM46" s="352"/>
      <c r="AN46" s="418"/>
      <c r="AO46" s="384"/>
      <c r="AP46" s="412"/>
      <c r="AQ46" s="412"/>
      <c r="AR46" s="410"/>
      <c r="AS46" s="411"/>
    </row>
    <row r="47" spans="2:45" ht="20.100000000000001" customHeight="1">
      <c r="B47" s="368" t="str">
        <f>M27</f>
        <v>明治北</v>
      </c>
      <c r="C47" s="56" t="s">
        <v>8</v>
      </c>
      <c r="D47" s="95"/>
      <c r="E47" s="24" t="str">
        <f>IF(D48="","",IF(D48=F48,"△",IF(D48&gt;F48,"○",IF(D48&lt;F48,"●",IF))))</f>
        <v/>
      </c>
      <c r="F47" s="30"/>
      <c r="G47" s="24"/>
      <c r="H47" s="24" t="str">
        <f>IF(G48="","",IF(G48=I48,"△",IF(G48&gt;I48,"○",IF(G48&lt;I48,"●",IF))))</f>
        <v/>
      </c>
      <c r="I47" s="30"/>
      <c r="J47" s="24"/>
      <c r="K47" s="24" t="str">
        <f>IF(J48="","",IF(J48=L48,"△",IF(J48&gt;L48,"○",IF(J48&lt;L48,"●",IF))))</f>
        <v>●</v>
      </c>
      <c r="L47" s="30"/>
      <c r="M47" s="24"/>
      <c r="N47" s="24" t="str">
        <f>IF(M48="","",IF(M48=O48,"△",IF(M48&gt;O48,"○",IF(M48&lt;O48,"●",IF))))</f>
        <v>●</v>
      </c>
      <c r="O47" s="30"/>
      <c r="P47" s="24"/>
      <c r="Q47" s="24" t="str">
        <f>IF(P48="","",IF(P48=R48,"△",IF(P48&gt;R48,"○",IF(P48&lt;R48,"●",IF))))</f>
        <v>△</v>
      </c>
      <c r="R47" s="30"/>
      <c r="S47" s="24"/>
      <c r="T47" s="24" t="str">
        <f>IF(S48="","",IF(S48=U48,"△",IF(S48&gt;U48,"○",IF(S48&lt;U48,"●",IF))))</f>
        <v/>
      </c>
      <c r="U47" s="30"/>
      <c r="V47" s="24"/>
      <c r="W47" s="24" t="str">
        <f>IF(V48="","",IF(V48=X48,"△",IF(V48&gt;X48,"○",IF(V48&lt;X48,"●",IF))))</f>
        <v/>
      </c>
      <c r="X47" s="30"/>
      <c r="Y47" s="126"/>
      <c r="Z47" s="31"/>
      <c r="AA47" s="32"/>
      <c r="AB47" s="24"/>
      <c r="AC47" s="24" t="str">
        <f>IF(AB48="","",IF(AB48=AD48,"△",IF(AB48&gt;AD48,"○",IF(AB48&lt;AD48,"●",IF))))</f>
        <v>●</v>
      </c>
      <c r="AD47" s="47"/>
      <c r="AE47" s="381">
        <f>COUNTIF(D47:AD47,"○")</f>
        <v>0</v>
      </c>
      <c r="AF47" s="356">
        <f>COUNTIF(D47:AD47,"●")</f>
        <v>3</v>
      </c>
      <c r="AG47" s="356">
        <f>COUNTIF(D47:AD47,"△")</f>
        <v>1</v>
      </c>
      <c r="AH47" s="356">
        <f>SUM(D48,G48,J48,M48,P48,S48,V48,Y48,AB48)</f>
        <v>1</v>
      </c>
      <c r="AI47" s="356">
        <f>SUM(F48,I48,L48,O48,R48,U48,X48,AA48,AD48)</f>
        <v>15</v>
      </c>
      <c r="AJ47" s="420">
        <f>(AE47*3)+(AG47*1)</f>
        <v>1</v>
      </c>
      <c r="AK47" s="413">
        <f>RANK(AJ47,$AJ$33:AJ$50)</f>
        <v>8</v>
      </c>
      <c r="AL47" s="415" t="s">
        <v>58</v>
      </c>
      <c r="AM47" s="356">
        <f>AH47-AI47</f>
        <v>-14</v>
      </c>
      <c r="AN47" s="417">
        <f>RANK(AM47,$AM$33:AM$50)</f>
        <v>8</v>
      </c>
      <c r="AO47" s="383" t="s">
        <v>56</v>
      </c>
      <c r="AP47" s="412"/>
      <c r="AQ47" s="412"/>
      <c r="AR47" s="410">
        <f>AJ47/9</f>
        <v>0.1111111111111111</v>
      </c>
      <c r="AS47" s="411"/>
    </row>
    <row r="48" spans="2:45" ht="20.100000000000001" customHeight="1">
      <c r="B48" s="369"/>
      <c r="C48" s="55" t="s">
        <v>9</v>
      </c>
      <c r="D48" s="98" t="str">
        <f>AA34</f>
        <v/>
      </c>
      <c r="E48" s="28" t="s">
        <v>17</v>
      </c>
      <c r="F48" s="35" t="str">
        <f>Y34</f>
        <v/>
      </c>
      <c r="G48" s="36" t="str">
        <f>AA36</f>
        <v/>
      </c>
      <c r="H48" s="28" t="s">
        <v>17</v>
      </c>
      <c r="I48" s="35" t="str">
        <f>Y36</f>
        <v/>
      </c>
      <c r="J48" s="36">
        <f>AA38</f>
        <v>0</v>
      </c>
      <c r="K48" s="28" t="s">
        <v>17</v>
      </c>
      <c r="L48" s="35">
        <f>Y38</f>
        <v>7</v>
      </c>
      <c r="M48" s="36">
        <f>AA40</f>
        <v>1</v>
      </c>
      <c r="N48" s="28" t="s">
        <v>17</v>
      </c>
      <c r="O48" s="35">
        <f>Y40</f>
        <v>4</v>
      </c>
      <c r="P48" s="36">
        <f>AA42</f>
        <v>0</v>
      </c>
      <c r="Q48" s="28" t="s">
        <v>17</v>
      </c>
      <c r="R48" s="35">
        <f>Y42</f>
        <v>0</v>
      </c>
      <c r="S48" s="36" t="str">
        <f>AA44</f>
        <v/>
      </c>
      <c r="T48" s="28" t="s">
        <v>17</v>
      </c>
      <c r="U48" s="35" t="str">
        <f>Y44</f>
        <v/>
      </c>
      <c r="V48" s="36" t="str">
        <f>AA46</f>
        <v/>
      </c>
      <c r="W48" s="28" t="s">
        <v>17</v>
      </c>
      <c r="X48" s="35" t="str">
        <f>Y46</f>
        <v/>
      </c>
      <c r="Y48" s="33"/>
      <c r="Z48" s="26"/>
      <c r="AA48" s="125"/>
      <c r="AB48" s="36">
        <f>IF(AI12="","",AI12)</f>
        <v>0</v>
      </c>
      <c r="AC48" s="28" t="s">
        <v>17</v>
      </c>
      <c r="AD48" s="58">
        <f>IF(AM12="","",AM12)</f>
        <v>4</v>
      </c>
      <c r="AE48" s="466"/>
      <c r="AF48" s="352"/>
      <c r="AG48" s="352"/>
      <c r="AH48" s="352"/>
      <c r="AI48" s="352"/>
      <c r="AJ48" s="467"/>
      <c r="AK48" s="414"/>
      <c r="AL48" s="416"/>
      <c r="AM48" s="352"/>
      <c r="AN48" s="418"/>
      <c r="AO48" s="384"/>
      <c r="AP48" s="412"/>
      <c r="AQ48" s="412"/>
      <c r="AR48" s="410"/>
      <c r="AS48" s="411"/>
    </row>
    <row r="49" spans="2:45" ht="20.100000000000001" customHeight="1">
      <c r="B49" s="368" t="str">
        <f>P27</f>
        <v>ヴェルスパ</v>
      </c>
      <c r="C49" s="56" t="s">
        <v>8</v>
      </c>
      <c r="D49" s="95"/>
      <c r="E49" s="24" t="str">
        <f>IF(D50="","",IF(D50=F50,"△",IF(D50&gt;F50,"○",IF(D50&lt;F50,"●",IF))))</f>
        <v/>
      </c>
      <c r="F49" s="30"/>
      <c r="G49" s="24"/>
      <c r="H49" s="24" t="str">
        <f>IF(G50="","",IF(G50=I50,"△",IF(G50&gt;I50,"○",IF(G50&lt;I50,"●",IF))))</f>
        <v/>
      </c>
      <c r="I49" s="30"/>
      <c r="J49" s="24"/>
      <c r="K49" s="24" t="str">
        <f>IF(J50="","",IF(J50=L50,"△",IF(J50&gt;L50,"○",IF(J50&lt;L50,"●",IF))))</f>
        <v>○</v>
      </c>
      <c r="L49" s="30"/>
      <c r="M49" s="24"/>
      <c r="N49" s="24" t="str">
        <f>IF(M50="","",IF(M50=O50,"△",IF(M50&gt;O50,"○",IF(M50&lt;O50,"●",IF))))</f>
        <v/>
      </c>
      <c r="O49" s="30"/>
      <c r="P49" s="24"/>
      <c r="Q49" s="24" t="str">
        <f>IF(P50="","",IF(P50=R50,"△",IF(P50&gt;R50,"○",IF(P50&lt;R50,"●",IF))))</f>
        <v/>
      </c>
      <c r="R49" s="30"/>
      <c r="S49" s="24"/>
      <c r="T49" s="24" t="str">
        <f>IF(S50="","",IF(S50=U50,"△",IF(S50&gt;U50,"○",IF(S50&lt;U50,"●",IF))))</f>
        <v>○</v>
      </c>
      <c r="U49" s="30"/>
      <c r="V49" s="24"/>
      <c r="W49" s="24" t="str">
        <f>IF(V50="","",IF(V50=X50,"△",IF(V50&gt;X50,"○",IF(V50&lt;X50,"●",IF))))</f>
        <v>○</v>
      </c>
      <c r="X49" s="30"/>
      <c r="Y49" s="24"/>
      <c r="Z49" s="24" t="str">
        <f>IF(Y50="","",IF(Y50=AA50,"△",IF(Y50&gt;AA50,"○",IF(Y50&lt;AA50,"●",IF))))</f>
        <v>○</v>
      </c>
      <c r="AA49" s="30"/>
      <c r="AB49" s="126"/>
      <c r="AC49" s="31"/>
      <c r="AD49" s="48"/>
      <c r="AE49" s="381">
        <f>COUNTIF(D49:AD49,"○")</f>
        <v>4</v>
      </c>
      <c r="AF49" s="356">
        <f>COUNTIF(D49:AD49,"●")</f>
        <v>0</v>
      </c>
      <c r="AG49" s="356">
        <f>COUNTIF(D49:AD49,"△")</f>
        <v>0</v>
      </c>
      <c r="AH49" s="356">
        <f>SUM(D50,G50,J50,M50,P50,S50,V50,Y50,AB50)</f>
        <v>13</v>
      </c>
      <c r="AI49" s="356">
        <f>SUM(F50,I50,L50,O50,R50,U50,X50,AA50,AD50)</f>
        <v>2</v>
      </c>
      <c r="AJ49" s="420">
        <f>(AE49*3)+(AG49*1)</f>
        <v>12</v>
      </c>
      <c r="AK49" s="413">
        <f>RANK(AJ49,$AJ$33:AJ$50)</f>
        <v>1</v>
      </c>
      <c r="AL49" s="415" t="s">
        <v>58</v>
      </c>
      <c r="AM49" s="356">
        <f>AH49-AI49</f>
        <v>11</v>
      </c>
      <c r="AN49" s="417">
        <f>RANK(AM49,$AM$33:AM$50)</f>
        <v>2</v>
      </c>
      <c r="AO49" s="383" t="s">
        <v>56</v>
      </c>
      <c r="AP49" s="412"/>
      <c r="AQ49" s="412"/>
      <c r="AR49" s="410">
        <f>AJ49/9</f>
        <v>1.3333333333333333</v>
      </c>
      <c r="AS49" s="411"/>
    </row>
    <row r="50" spans="2:45" ht="20.100000000000001" customHeight="1" thickBot="1">
      <c r="B50" s="471"/>
      <c r="C50" s="57" t="s">
        <v>9</v>
      </c>
      <c r="D50" s="107" t="str">
        <f>AD34</f>
        <v/>
      </c>
      <c r="E50" s="59" t="s">
        <v>17</v>
      </c>
      <c r="F50" s="60" t="str">
        <f>AB34</f>
        <v/>
      </c>
      <c r="G50" s="61" t="str">
        <f>AD36</f>
        <v/>
      </c>
      <c r="H50" s="59" t="s">
        <v>17</v>
      </c>
      <c r="I50" s="60" t="str">
        <f>AB36</f>
        <v/>
      </c>
      <c r="J50" s="61">
        <f>AD38</f>
        <v>2</v>
      </c>
      <c r="K50" s="59" t="s">
        <v>17</v>
      </c>
      <c r="L50" s="60">
        <f>AB38</f>
        <v>1</v>
      </c>
      <c r="M50" s="61" t="str">
        <f>AD40</f>
        <v/>
      </c>
      <c r="N50" s="59" t="s">
        <v>17</v>
      </c>
      <c r="O50" s="60" t="str">
        <f>AB40</f>
        <v/>
      </c>
      <c r="P50" s="61" t="str">
        <f>AD42</f>
        <v/>
      </c>
      <c r="Q50" s="59" t="s">
        <v>17</v>
      </c>
      <c r="R50" s="60" t="str">
        <f>AB42</f>
        <v/>
      </c>
      <c r="S50" s="61">
        <f>AD44</f>
        <v>4</v>
      </c>
      <c r="T50" s="59" t="s">
        <v>17</v>
      </c>
      <c r="U50" s="60">
        <f>AB44</f>
        <v>1</v>
      </c>
      <c r="V50" s="61">
        <f>AD46</f>
        <v>3</v>
      </c>
      <c r="W50" s="59" t="s">
        <v>17</v>
      </c>
      <c r="X50" s="60">
        <f>AB46</f>
        <v>0</v>
      </c>
      <c r="Y50" s="61">
        <f>AD48</f>
        <v>4</v>
      </c>
      <c r="Z50" s="59" t="s">
        <v>17</v>
      </c>
      <c r="AA50" s="60">
        <f>AB48</f>
        <v>0</v>
      </c>
      <c r="AB50" s="37"/>
      <c r="AC50" s="127"/>
      <c r="AD50" s="128"/>
      <c r="AE50" s="382"/>
      <c r="AF50" s="375"/>
      <c r="AG50" s="375"/>
      <c r="AH50" s="375"/>
      <c r="AI50" s="375"/>
      <c r="AJ50" s="421"/>
      <c r="AK50" s="422"/>
      <c r="AL50" s="472"/>
      <c r="AM50" s="375"/>
      <c r="AN50" s="473"/>
      <c r="AO50" s="395"/>
      <c r="AP50" s="419"/>
      <c r="AQ50" s="419"/>
      <c r="AR50" s="433"/>
      <c r="AS50" s="434"/>
    </row>
  </sheetData>
  <mergeCells count="429">
    <mergeCell ref="C4:D4"/>
    <mergeCell ref="E4:F4"/>
    <mergeCell ref="G4:M4"/>
    <mergeCell ref="N4:T4"/>
    <mergeCell ref="U4:AA4"/>
    <mergeCell ref="AB4:AH4"/>
    <mergeCell ref="AT5:AV5"/>
    <mergeCell ref="E6:F6"/>
    <mergeCell ref="G6:I6"/>
    <mergeCell ref="K6:M6"/>
    <mergeCell ref="AA1:AG2"/>
    <mergeCell ref="AI1:AO2"/>
    <mergeCell ref="AI4:AO4"/>
    <mergeCell ref="N6:P6"/>
    <mergeCell ref="R6:T6"/>
    <mergeCell ref="U6:W6"/>
    <mergeCell ref="Y6:AA6"/>
    <mergeCell ref="AP4:AV4"/>
    <mergeCell ref="C5:D6"/>
    <mergeCell ref="E5:F5"/>
    <mergeCell ref="G5:I5"/>
    <mergeCell ref="K5:M5"/>
    <mergeCell ref="N5:P5"/>
    <mergeCell ref="AP7:AR7"/>
    <mergeCell ref="U7:W7"/>
    <mergeCell ref="Y7:AA7"/>
    <mergeCell ref="AB6:AD6"/>
    <mergeCell ref="AF6:AH6"/>
    <mergeCell ref="R5:T5"/>
    <mergeCell ref="U5:W5"/>
    <mergeCell ref="Y5:AA5"/>
    <mergeCell ref="AB5:AD5"/>
    <mergeCell ref="AB8:AD8"/>
    <mergeCell ref="N7:P7"/>
    <mergeCell ref="R7:T7"/>
    <mergeCell ref="AP6:AR6"/>
    <mergeCell ref="AF5:AH5"/>
    <mergeCell ref="AI5:AK5"/>
    <mergeCell ref="AM5:AO5"/>
    <mergeCell ref="AP5:AR5"/>
    <mergeCell ref="AM6:AO6"/>
    <mergeCell ref="AB7:AD7"/>
    <mergeCell ref="E8:F8"/>
    <mergeCell ref="G8:I8"/>
    <mergeCell ref="K8:M8"/>
    <mergeCell ref="N8:P8"/>
    <mergeCell ref="R8:T8"/>
    <mergeCell ref="Y8:AA8"/>
    <mergeCell ref="C9:D10"/>
    <mergeCell ref="E9:F9"/>
    <mergeCell ref="G9:I9"/>
    <mergeCell ref="K9:M9"/>
    <mergeCell ref="E10:F10"/>
    <mergeCell ref="G10:I10"/>
    <mergeCell ref="K10:M10"/>
    <mergeCell ref="R9:T9"/>
    <mergeCell ref="AT6:AV6"/>
    <mergeCell ref="AT9:AV9"/>
    <mergeCell ref="AB9:AD9"/>
    <mergeCell ref="AF9:AH9"/>
    <mergeCell ref="AI9:AK9"/>
    <mergeCell ref="AM9:AO9"/>
    <mergeCell ref="AT8:AV8"/>
    <mergeCell ref="AI6:AK6"/>
    <mergeCell ref="AT7:AV7"/>
    <mergeCell ref="AF8:AH8"/>
    <mergeCell ref="AI8:AK8"/>
    <mergeCell ref="U9:W9"/>
    <mergeCell ref="U8:W8"/>
    <mergeCell ref="Y9:AA9"/>
    <mergeCell ref="C7:D8"/>
    <mergeCell ref="E7:F7"/>
    <mergeCell ref="G7:I7"/>
    <mergeCell ref="K7:M7"/>
    <mergeCell ref="N9:P9"/>
    <mergeCell ref="K12:M12"/>
    <mergeCell ref="AP10:AR10"/>
    <mergeCell ref="AM8:AO8"/>
    <mergeCell ref="AF7:AH7"/>
    <mergeCell ref="AI7:AK7"/>
    <mergeCell ref="AM7:AO7"/>
    <mergeCell ref="AP8:AR8"/>
    <mergeCell ref="AP9:AR9"/>
    <mergeCell ref="AI10:AK10"/>
    <mergeCell ref="AM10:AO10"/>
    <mergeCell ref="Y12:AA12"/>
    <mergeCell ref="AT10:AV10"/>
    <mergeCell ref="C11:D12"/>
    <mergeCell ref="E11:F11"/>
    <mergeCell ref="G11:I11"/>
    <mergeCell ref="K11:M11"/>
    <mergeCell ref="N11:P11"/>
    <mergeCell ref="AT11:AV11"/>
    <mergeCell ref="E12:F12"/>
    <mergeCell ref="G12:I12"/>
    <mergeCell ref="N10:P10"/>
    <mergeCell ref="R10:T10"/>
    <mergeCell ref="U10:W10"/>
    <mergeCell ref="Y10:AA10"/>
    <mergeCell ref="AB12:AD12"/>
    <mergeCell ref="AF12:AH12"/>
    <mergeCell ref="AB10:AD10"/>
    <mergeCell ref="AF10:AH10"/>
    <mergeCell ref="AF11:AH11"/>
    <mergeCell ref="N12:P12"/>
    <mergeCell ref="AT13:AV13"/>
    <mergeCell ref="AB13:AD13"/>
    <mergeCell ref="AF13:AH13"/>
    <mergeCell ref="AI13:AK13"/>
    <mergeCell ref="AM13:AO13"/>
    <mergeCell ref="R11:T11"/>
    <mergeCell ref="U11:W11"/>
    <mergeCell ref="Y11:AA11"/>
    <mergeCell ref="AB11:AD11"/>
    <mergeCell ref="R12:T12"/>
    <mergeCell ref="AI11:AK11"/>
    <mergeCell ref="AM11:AO11"/>
    <mergeCell ref="AP11:AR11"/>
    <mergeCell ref="C13:D14"/>
    <mergeCell ref="E13:F13"/>
    <mergeCell ref="G13:I13"/>
    <mergeCell ref="K13:M13"/>
    <mergeCell ref="E14:F14"/>
    <mergeCell ref="G14:I14"/>
    <mergeCell ref="K14:M14"/>
    <mergeCell ref="AT12:AV12"/>
    <mergeCell ref="AP15:AR15"/>
    <mergeCell ref="AT15:AV15"/>
    <mergeCell ref="N14:P14"/>
    <mergeCell ref="R14:T14"/>
    <mergeCell ref="AI12:AK12"/>
    <mergeCell ref="AM12:AO12"/>
    <mergeCell ref="N13:P13"/>
    <mergeCell ref="R13:T13"/>
    <mergeCell ref="U13:W13"/>
    <mergeCell ref="K16:M16"/>
    <mergeCell ref="N15:P15"/>
    <mergeCell ref="R15:T15"/>
    <mergeCell ref="U15:W15"/>
    <mergeCell ref="Y15:AA15"/>
    <mergeCell ref="AP12:AR12"/>
    <mergeCell ref="Y13:AA13"/>
    <mergeCell ref="U14:W14"/>
    <mergeCell ref="AP13:AR13"/>
    <mergeCell ref="U12:W12"/>
    <mergeCell ref="N16:P16"/>
    <mergeCell ref="R16:T16"/>
    <mergeCell ref="Y16:AA16"/>
    <mergeCell ref="U16:W16"/>
    <mergeCell ref="C15:D16"/>
    <mergeCell ref="E15:F15"/>
    <mergeCell ref="G15:I15"/>
    <mergeCell ref="K15:M15"/>
    <mergeCell ref="E16:F16"/>
    <mergeCell ref="G16:I16"/>
    <mergeCell ref="AP18:AR18"/>
    <mergeCell ref="AP16:AR16"/>
    <mergeCell ref="AT16:AV16"/>
    <mergeCell ref="Y14:AA14"/>
    <mergeCell ref="AB14:AD14"/>
    <mergeCell ref="AF14:AH14"/>
    <mergeCell ref="AI14:AK14"/>
    <mergeCell ref="AM14:AO14"/>
    <mergeCell ref="AP14:AR14"/>
    <mergeCell ref="AT14:AV14"/>
    <mergeCell ref="AT18:AV18"/>
    <mergeCell ref="Y18:AA18"/>
    <mergeCell ref="AI16:AK16"/>
    <mergeCell ref="AM16:AO16"/>
    <mergeCell ref="AB18:AD18"/>
    <mergeCell ref="AF18:AH18"/>
    <mergeCell ref="AI18:AK18"/>
    <mergeCell ref="AB16:AD16"/>
    <mergeCell ref="AF16:AH16"/>
    <mergeCell ref="AM18:AO18"/>
    <mergeCell ref="AM17:AO17"/>
    <mergeCell ref="AP17:AR17"/>
    <mergeCell ref="AT17:AV17"/>
    <mergeCell ref="Y17:AA17"/>
    <mergeCell ref="AF17:AH17"/>
    <mergeCell ref="AF15:AH15"/>
    <mergeCell ref="AI15:AK15"/>
    <mergeCell ref="AM15:AO15"/>
    <mergeCell ref="AI17:AK17"/>
    <mergeCell ref="AB15:AD15"/>
    <mergeCell ref="E17:F17"/>
    <mergeCell ref="G17:I17"/>
    <mergeCell ref="K17:M17"/>
    <mergeCell ref="N17:P17"/>
    <mergeCell ref="R17:T17"/>
    <mergeCell ref="E18:F18"/>
    <mergeCell ref="G18:I18"/>
    <mergeCell ref="K18:M18"/>
    <mergeCell ref="N18:P18"/>
    <mergeCell ref="C19:D20"/>
    <mergeCell ref="E19:F19"/>
    <mergeCell ref="G19:I19"/>
    <mergeCell ref="K19:M19"/>
    <mergeCell ref="R18:T18"/>
    <mergeCell ref="U18:W18"/>
    <mergeCell ref="U20:W20"/>
    <mergeCell ref="Y20:AA20"/>
    <mergeCell ref="AB19:AD19"/>
    <mergeCell ref="AB17:AD17"/>
    <mergeCell ref="U19:W19"/>
    <mergeCell ref="Y19:AA19"/>
    <mergeCell ref="AB20:AD20"/>
    <mergeCell ref="U17:W17"/>
    <mergeCell ref="C17:D18"/>
    <mergeCell ref="AT20:AV20"/>
    <mergeCell ref="AT19:AV19"/>
    <mergeCell ref="E20:F20"/>
    <mergeCell ref="G20:I20"/>
    <mergeCell ref="K20:M20"/>
    <mergeCell ref="N20:P20"/>
    <mergeCell ref="R20:T20"/>
    <mergeCell ref="N19:P19"/>
    <mergeCell ref="R19:T19"/>
    <mergeCell ref="K22:M22"/>
    <mergeCell ref="N22:P22"/>
    <mergeCell ref="AP19:AR19"/>
    <mergeCell ref="AI20:AK20"/>
    <mergeCell ref="AM20:AO20"/>
    <mergeCell ref="AP20:AR20"/>
    <mergeCell ref="AF20:AH20"/>
    <mergeCell ref="AF19:AH19"/>
    <mergeCell ref="AI19:AK19"/>
    <mergeCell ref="AM19:AO19"/>
    <mergeCell ref="AT22:AV22"/>
    <mergeCell ref="B21:B24"/>
    <mergeCell ref="C21:D22"/>
    <mergeCell ref="E21:F21"/>
    <mergeCell ref="G21:I21"/>
    <mergeCell ref="K21:M21"/>
    <mergeCell ref="N21:P21"/>
    <mergeCell ref="R21:T21"/>
    <mergeCell ref="E22:F22"/>
    <mergeCell ref="G22:I22"/>
    <mergeCell ref="U21:W21"/>
    <mergeCell ref="Y21:AA21"/>
    <mergeCell ref="C23:D24"/>
    <mergeCell ref="E23:F23"/>
    <mergeCell ref="G23:I23"/>
    <mergeCell ref="K23:M23"/>
    <mergeCell ref="N23:P23"/>
    <mergeCell ref="R23:T23"/>
    <mergeCell ref="U23:W23"/>
    <mergeCell ref="Y23:AA23"/>
    <mergeCell ref="AP21:AR21"/>
    <mergeCell ref="AT21:AV21"/>
    <mergeCell ref="AF22:AH22"/>
    <mergeCell ref="AI22:AK22"/>
    <mergeCell ref="AB21:AD21"/>
    <mergeCell ref="AF21:AH21"/>
    <mergeCell ref="AI21:AK21"/>
    <mergeCell ref="AM21:AO21"/>
    <mergeCell ref="AM22:AO22"/>
    <mergeCell ref="AP22:AR22"/>
    <mergeCell ref="AI24:AK24"/>
    <mergeCell ref="U24:W24"/>
    <mergeCell ref="Y24:AA24"/>
    <mergeCell ref="R22:T22"/>
    <mergeCell ref="U22:W22"/>
    <mergeCell ref="Y22:AA22"/>
    <mergeCell ref="AB22:AD22"/>
    <mergeCell ref="AF23:AH23"/>
    <mergeCell ref="AI23:AK23"/>
    <mergeCell ref="AM23:AO23"/>
    <mergeCell ref="AT23:AV23"/>
    <mergeCell ref="E24:F24"/>
    <mergeCell ref="G24:I24"/>
    <mergeCell ref="K24:M24"/>
    <mergeCell ref="N24:P24"/>
    <mergeCell ref="R24:T24"/>
    <mergeCell ref="AF24:AH24"/>
    <mergeCell ref="AT24:AV24"/>
    <mergeCell ref="G27:H27"/>
    <mergeCell ref="J27:K27"/>
    <mergeCell ref="M27:N27"/>
    <mergeCell ref="P27:Q27"/>
    <mergeCell ref="AB23:AD23"/>
    <mergeCell ref="AP23:AR23"/>
    <mergeCell ref="AB24:AD24"/>
    <mergeCell ref="AP24:AR24"/>
    <mergeCell ref="AM24:AO24"/>
    <mergeCell ref="V32:X32"/>
    <mergeCell ref="Y32:AA32"/>
    <mergeCell ref="AL33:AL34"/>
    <mergeCell ref="AB32:AD32"/>
    <mergeCell ref="G26:H26"/>
    <mergeCell ref="J26:K26"/>
    <mergeCell ref="M26:N26"/>
    <mergeCell ref="P26:Q26"/>
    <mergeCell ref="S26:T26"/>
    <mergeCell ref="D32:F32"/>
    <mergeCell ref="G32:I32"/>
    <mergeCell ref="J32:L32"/>
    <mergeCell ref="M32:O32"/>
    <mergeCell ref="P32:R32"/>
    <mergeCell ref="S32:U32"/>
    <mergeCell ref="B33:B34"/>
    <mergeCell ref="AM33:AM34"/>
    <mergeCell ref="AN33:AN34"/>
    <mergeCell ref="AO33:AO34"/>
    <mergeCell ref="AH33:AH34"/>
    <mergeCell ref="AI33:AI34"/>
    <mergeCell ref="AJ33:AJ34"/>
    <mergeCell ref="AK33:AK34"/>
    <mergeCell ref="AP39:AQ40"/>
    <mergeCell ref="AR39:AS40"/>
    <mergeCell ref="B37:B38"/>
    <mergeCell ref="AE37:AE38"/>
    <mergeCell ref="AF37:AF38"/>
    <mergeCell ref="AG37:AG38"/>
    <mergeCell ref="AH37:AH38"/>
    <mergeCell ref="AI37:AI38"/>
    <mergeCell ref="B35:B36"/>
    <mergeCell ref="AE35:AE36"/>
    <mergeCell ref="AF35:AF36"/>
    <mergeCell ref="AG35:AG36"/>
    <mergeCell ref="AH35:AH36"/>
    <mergeCell ref="AI35:AI36"/>
    <mergeCell ref="AE33:AE34"/>
    <mergeCell ref="AF33:AF34"/>
    <mergeCell ref="AG33:AG34"/>
    <mergeCell ref="AK32:AL32"/>
    <mergeCell ref="AP32:AQ32"/>
    <mergeCell ref="AR32:AS32"/>
    <mergeCell ref="AP33:AQ34"/>
    <mergeCell ref="AR33:AS34"/>
    <mergeCell ref="AN32:AO32"/>
    <mergeCell ref="AP35:AQ36"/>
    <mergeCell ref="AR35:AS36"/>
    <mergeCell ref="AM37:AM38"/>
    <mergeCell ref="AN37:AN38"/>
    <mergeCell ref="AO37:AO38"/>
    <mergeCell ref="AP37:AQ38"/>
    <mergeCell ref="AR37:AS38"/>
    <mergeCell ref="AO35:AO36"/>
    <mergeCell ref="AN39:AN40"/>
    <mergeCell ref="AO39:AO40"/>
    <mergeCell ref="AK35:AK36"/>
    <mergeCell ref="AL35:AL36"/>
    <mergeCell ref="AI39:AI40"/>
    <mergeCell ref="AJ39:AJ40"/>
    <mergeCell ref="AK39:AK40"/>
    <mergeCell ref="AL39:AL40"/>
    <mergeCell ref="AJ37:AJ38"/>
    <mergeCell ref="AE39:AE40"/>
    <mergeCell ref="AF39:AF40"/>
    <mergeCell ref="AG39:AG40"/>
    <mergeCell ref="AM39:AM40"/>
    <mergeCell ref="AM35:AM36"/>
    <mergeCell ref="AN35:AN36"/>
    <mergeCell ref="AK37:AK38"/>
    <mergeCell ref="AL37:AL38"/>
    <mergeCell ref="AJ35:AJ36"/>
    <mergeCell ref="AJ45:AJ46"/>
    <mergeCell ref="AK45:AK46"/>
    <mergeCell ref="AL45:AL46"/>
    <mergeCell ref="AH39:AH40"/>
    <mergeCell ref="B41:B42"/>
    <mergeCell ref="AE41:AE42"/>
    <mergeCell ref="AF41:AF42"/>
    <mergeCell ref="AG41:AG42"/>
    <mergeCell ref="AH41:AH42"/>
    <mergeCell ref="B39:B40"/>
    <mergeCell ref="B45:B46"/>
    <mergeCell ref="AE45:AE46"/>
    <mergeCell ref="AF45:AF46"/>
    <mergeCell ref="AG45:AG46"/>
    <mergeCell ref="AH45:AH46"/>
    <mergeCell ref="AI45:AI46"/>
    <mergeCell ref="AL43:AL44"/>
    <mergeCell ref="AM41:AM42"/>
    <mergeCell ref="AN41:AN42"/>
    <mergeCell ref="AO41:AO42"/>
    <mergeCell ref="AO43:AO44"/>
    <mergeCell ref="AR47:AS48"/>
    <mergeCell ref="AI41:AI42"/>
    <mergeCell ref="AJ41:AJ42"/>
    <mergeCell ref="AP41:AQ42"/>
    <mergeCell ref="AR41:AS42"/>
    <mergeCell ref="AK41:AK42"/>
    <mergeCell ref="AL41:AL42"/>
    <mergeCell ref="AN47:AN48"/>
    <mergeCell ref="B43:B44"/>
    <mergeCell ref="AE43:AE44"/>
    <mergeCell ref="AF43:AF44"/>
    <mergeCell ref="AG43:AG44"/>
    <mergeCell ref="AH47:AH48"/>
    <mergeCell ref="AH43:AH44"/>
    <mergeCell ref="AI43:AI44"/>
    <mergeCell ref="AJ43:AJ44"/>
    <mergeCell ref="AK43:AK44"/>
    <mergeCell ref="AR49:AS50"/>
    <mergeCell ref="AK49:AK50"/>
    <mergeCell ref="AL49:AL50"/>
    <mergeCell ref="AM49:AM50"/>
    <mergeCell ref="AN49:AN50"/>
    <mergeCell ref="AO49:AO50"/>
    <mergeCell ref="AP49:AQ50"/>
    <mergeCell ref="AI49:AI50"/>
    <mergeCell ref="AJ49:AJ50"/>
    <mergeCell ref="AO47:AO48"/>
    <mergeCell ref="AP47:AQ48"/>
    <mergeCell ref="AP43:AQ44"/>
    <mergeCell ref="AI47:AI48"/>
    <mergeCell ref="AJ47:AJ48"/>
    <mergeCell ref="AK47:AK48"/>
    <mergeCell ref="AL47:AL48"/>
    <mergeCell ref="AM47:AM48"/>
    <mergeCell ref="AR43:AS44"/>
    <mergeCell ref="AM45:AM46"/>
    <mergeCell ref="AN45:AN46"/>
    <mergeCell ref="AO45:AO46"/>
    <mergeCell ref="AP45:AQ46"/>
    <mergeCell ref="AR45:AS46"/>
    <mergeCell ref="AM43:AM44"/>
    <mergeCell ref="AN43:AN44"/>
    <mergeCell ref="AH49:AH50"/>
    <mergeCell ref="B47:B48"/>
    <mergeCell ref="AE47:AE48"/>
    <mergeCell ref="AF47:AF48"/>
    <mergeCell ref="AG47:AG48"/>
    <mergeCell ref="B49:B50"/>
    <mergeCell ref="AE49:AE50"/>
    <mergeCell ref="AF49:AF50"/>
    <mergeCell ref="AG49:AG50"/>
  </mergeCells>
  <phoneticPr fontId="1"/>
  <printOptions horizontalCentered="1" verticalCentered="1"/>
  <pageMargins left="0" right="0" top="0" bottom="0" header="0.51181102362204722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組合せ (前期)</vt:lpstr>
      <vt:lpstr>日程（A）前期</vt:lpstr>
      <vt:lpstr>星取表（A）</vt:lpstr>
      <vt:lpstr>日程（B）前期</vt:lpstr>
      <vt:lpstr>星取表（B）</vt:lpstr>
      <vt:lpstr>日程（C）前期</vt:lpstr>
      <vt:lpstr>星取表（C）</vt:lpstr>
      <vt:lpstr>日程（D）前期</vt:lpstr>
      <vt:lpstr>星取表（D）</vt:lpstr>
      <vt:lpstr>組合せ (後期)案</vt:lpstr>
      <vt:lpstr>'組合せ (後期)案'!Print_Area</vt:lpstr>
      <vt:lpstr>'組合せ (前期)'!Print_Area</vt:lpstr>
      <vt:lpstr>'日程（A）前期'!Print_Area</vt:lpstr>
      <vt:lpstr>'日程（B）前期'!Print_Area</vt:lpstr>
      <vt:lpstr>'日程（C）前期'!Print_Area</vt:lpstr>
      <vt:lpstr>'日程（D）前期'!Print_Area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mktty</dc:creator>
  <cp:lastModifiedBy>tsushita</cp:lastModifiedBy>
  <cp:lastPrinted>2015-05-10T13:06:12Z</cp:lastPrinted>
  <dcterms:created xsi:type="dcterms:W3CDTF">1997-01-08T22:48:59Z</dcterms:created>
  <dcterms:modified xsi:type="dcterms:W3CDTF">2015-05-11T10:18:46Z</dcterms:modified>
</cp:coreProperties>
</file>