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555" windowHeight="8505" activeTab="4"/>
  </bookViews>
  <sheets>
    <sheet name="Aパート" sheetId="1" r:id="rId1"/>
    <sheet name="Bパート" sheetId="4" r:id="rId2"/>
    <sheet name="Cパート" sheetId="7" r:id="rId3"/>
    <sheet name="Dパート" sheetId="8" r:id="rId4"/>
    <sheet name="Eパート" sheetId="6" r:id="rId5"/>
    <sheet name="順位表" sheetId="2" r:id="rId6"/>
    <sheet name="Sheet3" sheetId="3" r:id="rId7"/>
  </sheets>
  <definedNames>
    <definedName name="tu19niti">Aパート!$C$34</definedName>
  </definedNames>
  <calcPr calcId="145621"/>
</workbook>
</file>

<file path=xl/calcChain.xml><?xml version="1.0" encoding="utf-8"?>
<calcChain xmlns="http://schemas.openxmlformats.org/spreadsheetml/2006/main">
  <c r="S8" i="1" l="1"/>
  <c r="M8" i="1" l="1"/>
  <c r="R8" i="1" l="1"/>
  <c r="AD18" i="1"/>
  <c r="M8" i="4"/>
  <c r="O10" i="4"/>
  <c r="X14" i="4"/>
  <c r="AD18" i="4" l="1"/>
  <c r="X14" i="8"/>
  <c r="V14" i="8"/>
  <c r="U12" i="8"/>
  <c r="S12" i="8"/>
  <c r="U14" i="8"/>
  <c r="S14" i="8"/>
  <c r="T13" i="8" s="1"/>
  <c r="W13" i="8" l="1"/>
  <c r="AE18" i="8"/>
  <c r="AA16" i="8"/>
  <c r="S20" i="8" s="1"/>
  <c r="T19" i="8" s="1"/>
  <c r="Y16" i="8"/>
  <c r="U20" i="8" s="1"/>
  <c r="X24" i="8" l="1"/>
  <c r="Z15" i="8"/>
  <c r="M8" i="6"/>
  <c r="Y16" i="6"/>
  <c r="X14" i="6"/>
  <c r="AD18" i="6"/>
  <c r="U6" i="6"/>
  <c r="S6" i="6"/>
  <c r="T5" i="6" l="1"/>
  <c r="U8" i="1"/>
  <c r="O10" i="1"/>
  <c r="M10" i="1"/>
  <c r="AA16" i="1"/>
  <c r="Y16" i="1"/>
  <c r="Z15" i="1" s="1"/>
  <c r="X12" i="1"/>
  <c r="V12" i="1"/>
  <c r="AA8" i="1"/>
  <c r="Y8" i="1"/>
  <c r="X10" i="1"/>
  <c r="V10" i="1"/>
  <c r="W9" i="1" s="1"/>
  <c r="P8" i="1"/>
  <c r="Q7" i="1" s="1"/>
  <c r="AA10" i="1"/>
  <c r="Y10" i="1"/>
  <c r="X14" i="1"/>
  <c r="V14" i="1"/>
  <c r="AD20" i="1"/>
  <c r="AB20" i="1"/>
  <c r="X8" i="1"/>
  <c r="V8" i="1"/>
  <c r="AB10" i="1"/>
  <c r="AD10" i="1"/>
  <c r="AC9" i="1" l="1"/>
  <c r="W7" i="1"/>
  <c r="Z7" i="1"/>
  <c r="N9" i="1"/>
  <c r="W11" i="1"/>
  <c r="Z9" i="1"/>
  <c r="W13" i="1"/>
  <c r="AC19" i="1"/>
  <c r="U14" i="6"/>
  <c r="S14" i="6"/>
  <c r="R10" i="6"/>
  <c r="P10" i="6"/>
  <c r="Q9" i="6" s="1"/>
  <c r="U10" i="6"/>
  <c r="S10" i="6"/>
  <c r="T9" i="6" s="1"/>
  <c r="T13" i="6" l="1"/>
  <c r="O8" i="6"/>
  <c r="N7" i="6" s="1"/>
  <c r="X6" i="6"/>
  <c r="V6" i="6"/>
  <c r="W5" i="6" s="1"/>
  <c r="AD8" i="6"/>
  <c r="AB8" i="6"/>
  <c r="AA18" i="6"/>
  <c r="Y18" i="6"/>
  <c r="Z17" i="6" s="1"/>
  <c r="AD12" i="6"/>
  <c r="AB12" i="6"/>
  <c r="AC11" i="6" s="1"/>
  <c r="AA6" i="6"/>
  <c r="Y6" i="6"/>
  <c r="AA16" i="6"/>
  <c r="Z15" i="6" s="1"/>
  <c r="X12" i="6"/>
  <c r="V12" i="6"/>
  <c r="U8" i="6"/>
  <c r="S8" i="6"/>
  <c r="X10" i="6"/>
  <c r="V10" i="6"/>
  <c r="AA8" i="6"/>
  <c r="Y8" i="6"/>
  <c r="O10" i="6"/>
  <c r="M10" i="6"/>
  <c r="AD6" i="6"/>
  <c r="AB6" i="6"/>
  <c r="R6" i="6"/>
  <c r="P6" i="6"/>
  <c r="AD14" i="6"/>
  <c r="AB14" i="6"/>
  <c r="V14" i="6"/>
  <c r="W13" i="6" s="1"/>
  <c r="AD20" i="6"/>
  <c r="AB20" i="6"/>
  <c r="X8" i="6"/>
  <c r="V8" i="6"/>
  <c r="W7" i="6" s="1"/>
  <c r="AD10" i="6"/>
  <c r="AB10" i="6"/>
  <c r="AC9" i="6" s="1"/>
  <c r="R8" i="6"/>
  <c r="P8" i="6"/>
  <c r="AA10" i="6"/>
  <c r="Y10" i="6"/>
  <c r="U12" i="6"/>
  <c r="S12" i="6"/>
  <c r="O6" i="6"/>
  <c r="M6" i="6"/>
  <c r="Q5" i="6" l="1"/>
  <c r="W9" i="6"/>
  <c r="AC13" i="6"/>
  <c r="AC5" i="6"/>
  <c r="T7" i="6"/>
  <c r="AC7" i="6"/>
  <c r="Z5" i="6"/>
  <c r="W11" i="6"/>
  <c r="Z7" i="6"/>
  <c r="N9" i="6"/>
  <c r="AC19" i="6"/>
  <c r="Q7" i="6"/>
  <c r="Z9" i="6"/>
  <c r="T11" i="6"/>
  <c r="N5" i="6"/>
  <c r="P8" i="8"/>
  <c r="R8" i="8"/>
  <c r="AD18" i="8"/>
  <c r="AB18" i="8"/>
  <c r="O8" i="8"/>
  <c r="M8" i="8"/>
  <c r="N7" i="8" s="1"/>
  <c r="AA10" i="8"/>
  <c r="Y10" i="8"/>
  <c r="AG6" i="8"/>
  <c r="AE6" i="8"/>
  <c r="AG10" i="8"/>
  <c r="AE10" i="8"/>
  <c r="AF9" i="8" s="1"/>
  <c r="AA14" i="8"/>
  <c r="Y14" i="8"/>
  <c r="Z13" i="8" s="1"/>
  <c r="U10" i="8"/>
  <c r="S10" i="8"/>
  <c r="T9" i="8" s="1"/>
  <c r="AA12" i="8"/>
  <c r="Y12" i="8"/>
  <c r="Z11" i="8" s="1"/>
  <c r="R10" i="8"/>
  <c r="P10" i="8"/>
  <c r="AD8" i="8"/>
  <c r="AB8" i="8"/>
  <c r="AC7" i="8" s="1"/>
  <c r="X6" i="8"/>
  <c r="V6" i="8"/>
  <c r="W5" i="8" s="1"/>
  <c r="AD6" i="8"/>
  <c r="AB6" i="8"/>
  <c r="AC5" i="8" s="1"/>
  <c r="AD12" i="8"/>
  <c r="AB12" i="8"/>
  <c r="AG14" i="8"/>
  <c r="AE14" i="8"/>
  <c r="AF13" i="8" s="1"/>
  <c r="AD16" i="8"/>
  <c r="AB16" i="8"/>
  <c r="AC15" i="8" s="1"/>
  <c r="AG8" i="8"/>
  <c r="AE8" i="8"/>
  <c r="AF7" i="8" s="1"/>
  <c r="U6" i="8"/>
  <c r="S6" i="8"/>
  <c r="AG18" i="8"/>
  <c r="AF17" i="8" s="1"/>
  <c r="AG12" i="8"/>
  <c r="AE12" i="8"/>
  <c r="Q7" i="8" l="1"/>
  <c r="AC17" i="8"/>
  <c r="Z9" i="8"/>
  <c r="AF5" i="8"/>
  <c r="Q9" i="8"/>
  <c r="AF11" i="8"/>
  <c r="AC11" i="8"/>
  <c r="T5" i="8"/>
  <c r="AA10" i="7"/>
  <c r="Y10" i="7"/>
  <c r="Z9" i="7" l="1"/>
  <c r="B23" i="8"/>
  <c r="AG22" i="8"/>
  <c r="AB24" i="8" s="1"/>
  <c r="AE22" i="8"/>
  <c r="D22" i="8"/>
  <c r="E21" i="8" s="1"/>
  <c r="B21" i="8"/>
  <c r="AG20" i="8"/>
  <c r="Y24" i="8" s="1"/>
  <c r="AE20" i="8"/>
  <c r="AD20" i="8"/>
  <c r="Y22" i="8" s="1"/>
  <c r="AB20" i="8"/>
  <c r="R20" i="8"/>
  <c r="L20" i="8"/>
  <c r="J20" i="8"/>
  <c r="K19" i="8" s="1"/>
  <c r="B19" i="8"/>
  <c r="V24" i="8"/>
  <c r="W23" i="8" s="1"/>
  <c r="V22" i="8"/>
  <c r="AA18" i="8"/>
  <c r="V20" i="8" s="1"/>
  <c r="Y18" i="8"/>
  <c r="B17" i="8"/>
  <c r="AG16" i="8"/>
  <c r="S24" i="8" s="1"/>
  <c r="AE16" i="8"/>
  <c r="U22" i="8"/>
  <c r="X16" i="8"/>
  <c r="S18" i="8" s="1"/>
  <c r="V16" i="8"/>
  <c r="B15" i="8"/>
  <c r="P24" i="8"/>
  <c r="R24" i="8"/>
  <c r="AD14" i="8"/>
  <c r="P22" i="8" s="1"/>
  <c r="AB14" i="8"/>
  <c r="P20" i="8"/>
  <c r="P18" i="8"/>
  <c r="Q17" i="8" s="1"/>
  <c r="R18" i="8"/>
  <c r="P16" i="8"/>
  <c r="Q15" i="8" s="1"/>
  <c r="R16" i="8"/>
  <c r="B13" i="8"/>
  <c r="M24" i="8"/>
  <c r="O24" i="8"/>
  <c r="M22" i="8"/>
  <c r="O22" i="8"/>
  <c r="M20" i="8"/>
  <c r="X12" i="8"/>
  <c r="V12" i="8"/>
  <c r="M16" i="8"/>
  <c r="O16" i="8"/>
  <c r="R12" i="8"/>
  <c r="M14" i="8" s="1"/>
  <c r="P12" i="8"/>
  <c r="B11" i="8"/>
  <c r="J24" i="8"/>
  <c r="AD10" i="8"/>
  <c r="J22" i="8" s="1"/>
  <c r="AB10" i="8"/>
  <c r="X10" i="8"/>
  <c r="J18" i="8" s="1"/>
  <c r="V10" i="8"/>
  <c r="L16" i="8"/>
  <c r="J14" i="8"/>
  <c r="L14" i="8"/>
  <c r="O10" i="8"/>
  <c r="J12" i="8" s="1"/>
  <c r="M10" i="8"/>
  <c r="B9" i="8"/>
  <c r="G24" i="8"/>
  <c r="H23" i="8" s="1"/>
  <c r="I24" i="8"/>
  <c r="G22" i="8"/>
  <c r="H21" i="8" s="1"/>
  <c r="I22" i="8"/>
  <c r="AA8" i="8"/>
  <c r="G20" i="8" s="1"/>
  <c r="Y8" i="8"/>
  <c r="X8" i="8"/>
  <c r="G18" i="8" s="1"/>
  <c r="V8" i="8"/>
  <c r="U8" i="8"/>
  <c r="G16" i="8" s="1"/>
  <c r="S8" i="8"/>
  <c r="G14" i="8"/>
  <c r="I14" i="8"/>
  <c r="G12" i="8"/>
  <c r="H11" i="8" s="1"/>
  <c r="I12" i="8"/>
  <c r="L8" i="8"/>
  <c r="G10" i="8" s="1"/>
  <c r="J8" i="8"/>
  <c r="B7" i="8"/>
  <c r="D24" i="8"/>
  <c r="F24" i="8"/>
  <c r="F22" i="8"/>
  <c r="AA6" i="8"/>
  <c r="D20" i="8" s="1"/>
  <c r="Y6" i="8"/>
  <c r="D18" i="8"/>
  <c r="F18" i="8"/>
  <c r="D16" i="8"/>
  <c r="E15" i="8" s="1"/>
  <c r="F16" i="8"/>
  <c r="R6" i="8"/>
  <c r="D14" i="8" s="1"/>
  <c r="P6" i="8"/>
  <c r="O6" i="8"/>
  <c r="M6" i="8"/>
  <c r="L6" i="8"/>
  <c r="D10" i="8" s="1"/>
  <c r="J6" i="8"/>
  <c r="I6" i="8"/>
  <c r="D8" i="8" s="1"/>
  <c r="G6" i="8"/>
  <c r="B5" i="8"/>
  <c r="E23" i="8" l="1"/>
  <c r="N23" i="8"/>
  <c r="K13" i="8"/>
  <c r="N21" i="8"/>
  <c r="Q19" i="8"/>
  <c r="H13" i="8"/>
  <c r="E17" i="8"/>
  <c r="Q23" i="8"/>
  <c r="K5" i="8"/>
  <c r="I18" i="8"/>
  <c r="H17" i="8" s="1"/>
  <c r="W7" i="8"/>
  <c r="F20" i="8"/>
  <c r="E19" i="8" s="1"/>
  <c r="Z5" i="8"/>
  <c r="L18" i="8"/>
  <c r="K17" i="8" s="1"/>
  <c r="W9" i="8"/>
  <c r="I20" i="8"/>
  <c r="H19" i="8" s="1"/>
  <c r="Z7" i="8"/>
  <c r="F12" i="8"/>
  <c r="N5" i="8"/>
  <c r="I16" i="8"/>
  <c r="H15" i="8" s="1"/>
  <c r="T7" i="8"/>
  <c r="O18" i="8"/>
  <c r="W11" i="8"/>
  <c r="L22" i="8"/>
  <c r="K21" i="8" s="1"/>
  <c r="AC9" i="8"/>
  <c r="AA24" i="8"/>
  <c r="Z23" i="8" s="1"/>
  <c r="AF19" i="8"/>
  <c r="R22" i="8"/>
  <c r="Q21" i="8" s="1"/>
  <c r="AC13" i="8"/>
  <c r="AF21" i="8"/>
  <c r="X20" i="8"/>
  <c r="W19" i="8" s="1"/>
  <c r="Z17" i="8"/>
  <c r="U24" i="8"/>
  <c r="T23" i="8" s="1"/>
  <c r="AF15" i="8"/>
  <c r="AA22" i="8"/>
  <c r="Z21" i="8" s="1"/>
  <c r="AC19" i="8"/>
  <c r="U18" i="8"/>
  <c r="T17" i="8" s="1"/>
  <c r="W15" i="8"/>
  <c r="Q11" i="8"/>
  <c r="I10" i="8"/>
  <c r="H9" i="8" s="1"/>
  <c r="K7" i="8"/>
  <c r="F14" i="8"/>
  <c r="E13" i="8" s="1"/>
  <c r="Q5" i="8"/>
  <c r="L12" i="8"/>
  <c r="K11" i="8" s="1"/>
  <c r="N9" i="8"/>
  <c r="H5" i="8"/>
  <c r="AJ5" i="8" s="1"/>
  <c r="T11" i="8"/>
  <c r="F10" i="8"/>
  <c r="AL9" i="8" s="1"/>
  <c r="AK9" i="8"/>
  <c r="M18" i="8"/>
  <c r="N17" i="8" s="1"/>
  <c r="AL5" i="8"/>
  <c r="AL17" i="8"/>
  <c r="F8" i="8"/>
  <c r="AL7" i="8" s="1"/>
  <c r="AK5" i="8"/>
  <c r="AK7" i="8"/>
  <c r="J16" i="8"/>
  <c r="K15" i="8" s="1"/>
  <c r="O20" i="8"/>
  <c r="N19" i="8" s="1"/>
  <c r="L24" i="8"/>
  <c r="K23" i="8" s="1"/>
  <c r="D12" i="8"/>
  <c r="N15" i="8"/>
  <c r="AK13" i="8"/>
  <c r="O14" i="8"/>
  <c r="N13" i="8" s="1"/>
  <c r="S22" i="8"/>
  <c r="T21" i="8" s="1"/>
  <c r="AK19" i="8"/>
  <c r="AK23" i="8"/>
  <c r="X22" i="8"/>
  <c r="W21" i="8" s="1"/>
  <c r="AD24" i="8"/>
  <c r="AC23" i="8" s="1"/>
  <c r="P6" i="4"/>
  <c r="AL15" i="8" l="1"/>
  <c r="E7" i="8"/>
  <c r="E9" i="8"/>
  <c r="AJ9" i="8" s="1"/>
  <c r="AK15" i="8"/>
  <c r="E11" i="8"/>
  <c r="AL11" i="8"/>
  <c r="AO15" i="8"/>
  <c r="AL13" i="8"/>
  <c r="AO13" i="8" s="1"/>
  <c r="AL23" i="8"/>
  <c r="AO23" i="8" s="1"/>
  <c r="AK21" i="8"/>
  <c r="AO5" i="8"/>
  <c r="AO9" i="8"/>
  <c r="AJ21" i="8"/>
  <c r="AK17" i="8"/>
  <c r="AO17" i="8" s="1"/>
  <c r="AH21" i="8"/>
  <c r="AI21" i="8"/>
  <c r="AO7" i="8"/>
  <c r="AI7" i="8"/>
  <c r="AI9" i="8"/>
  <c r="AI5" i="8"/>
  <c r="AI15" i="8"/>
  <c r="AJ15" i="8"/>
  <c r="AH15" i="8"/>
  <c r="AJ17" i="8"/>
  <c r="AH17" i="8"/>
  <c r="AI17" i="8"/>
  <c r="AK11" i="8"/>
  <c r="AH5" i="8"/>
  <c r="AM5" i="8" s="1"/>
  <c r="AJ19" i="8"/>
  <c r="AH19" i="8"/>
  <c r="AI19" i="8"/>
  <c r="AJ13" i="8"/>
  <c r="AI13" i="8"/>
  <c r="AH13" i="8"/>
  <c r="AL21" i="8"/>
  <c r="AL19" i="8"/>
  <c r="AO19" i="8" s="1"/>
  <c r="B5" i="7"/>
  <c r="B7" i="7"/>
  <c r="G6" i="7"/>
  <c r="I6" i="7"/>
  <c r="D8" i="7" s="1"/>
  <c r="AH9" i="8" l="1"/>
  <c r="AM9" i="8" s="1"/>
  <c r="AM13" i="8"/>
  <c r="AO11" i="8"/>
  <c r="AM15" i="8"/>
  <c r="AM17" i="8"/>
  <c r="AM19" i="8"/>
  <c r="AM21" i="8"/>
  <c r="F8" i="7"/>
  <c r="E7" i="7" s="1"/>
  <c r="H5" i="7"/>
  <c r="AJ7" i="8"/>
  <c r="AJ23" i="8"/>
  <c r="AH7" i="8"/>
  <c r="AI23" i="8"/>
  <c r="AO21" i="8"/>
  <c r="AH23" i="8"/>
  <c r="AJ11" i="8"/>
  <c r="AH11" i="8"/>
  <c r="AI11" i="8"/>
  <c r="AB12" i="4"/>
  <c r="AC11" i="4" s="1"/>
  <c r="AD12" i="4"/>
  <c r="AP17" i="8" l="1"/>
  <c r="AP15" i="8"/>
  <c r="AM7" i="8"/>
  <c r="AM11" i="8"/>
  <c r="AM23" i="8"/>
  <c r="AP9" i="8"/>
  <c r="AP7" i="8"/>
  <c r="AP13" i="8"/>
  <c r="AP11" i="8"/>
  <c r="AP5" i="8"/>
  <c r="AP23" i="8"/>
  <c r="AP21" i="8"/>
  <c r="AP19" i="8"/>
  <c r="D16" i="6"/>
  <c r="F16" i="6"/>
  <c r="D12" i="6"/>
  <c r="E11" i="6" s="1"/>
  <c r="F12" i="6"/>
  <c r="E15" i="6" l="1"/>
  <c r="AN9" i="8"/>
  <c r="AN17" i="8"/>
  <c r="AN5" i="8"/>
  <c r="AN7" i="8"/>
  <c r="AN15" i="8"/>
  <c r="AN19" i="8"/>
  <c r="AN21" i="8"/>
  <c r="AN13" i="8"/>
  <c r="AN23" i="8"/>
  <c r="AN11" i="8"/>
  <c r="AE10" i="7"/>
  <c r="AG10" i="7"/>
  <c r="AE8" i="7"/>
  <c r="AF9" i="7" l="1"/>
  <c r="M16" i="6"/>
  <c r="O16" i="6"/>
  <c r="N15" i="6" l="1"/>
  <c r="G12" i="6"/>
  <c r="I12" i="6"/>
  <c r="D18" i="6"/>
  <c r="F18" i="6"/>
  <c r="G22" i="6"/>
  <c r="I22" i="6"/>
  <c r="V20" i="6"/>
  <c r="X20" i="6"/>
  <c r="M22" i="6"/>
  <c r="D20" i="6"/>
  <c r="E17" i="6" l="1"/>
  <c r="H21" i="6"/>
  <c r="H11" i="6"/>
  <c r="W19" i="6"/>
  <c r="F20" i="6"/>
  <c r="E19" i="6" s="1"/>
  <c r="O22" i="6"/>
  <c r="N21" i="6" s="1"/>
  <c r="J12" i="6"/>
  <c r="L12" i="6"/>
  <c r="S20" i="6"/>
  <c r="M18" i="6"/>
  <c r="O18" i="6"/>
  <c r="G16" i="6"/>
  <c r="J18" i="6"/>
  <c r="L18" i="6"/>
  <c r="G20" i="6"/>
  <c r="F14" i="4"/>
  <c r="K11" i="6" l="1"/>
  <c r="N17" i="6"/>
  <c r="K17" i="6"/>
  <c r="U20" i="6"/>
  <c r="T19" i="6" s="1"/>
  <c r="I20" i="6"/>
  <c r="H19" i="6" s="1"/>
  <c r="I16" i="6"/>
  <c r="H15" i="6" s="1"/>
  <c r="AG18" i="7"/>
  <c r="V24" i="7" s="1"/>
  <c r="AE18" i="7"/>
  <c r="AD8" i="7"/>
  <c r="G22" i="7" s="1"/>
  <c r="AB8" i="7"/>
  <c r="AC7" i="7" s="1"/>
  <c r="X6" i="7"/>
  <c r="D18" i="7" s="1"/>
  <c r="V6" i="7"/>
  <c r="AG8" i="7"/>
  <c r="I24" i="7"/>
  <c r="AD6" i="7"/>
  <c r="D22" i="7" s="1"/>
  <c r="AB6" i="7"/>
  <c r="AF17" i="7" l="1"/>
  <c r="F18" i="7"/>
  <c r="E17" i="7" s="1"/>
  <c r="W5" i="7"/>
  <c r="G24" i="7"/>
  <c r="H23" i="7" s="1"/>
  <c r="AF7" i="7"/>
  <c r="AC5" i="7"/>
  <c r="X24" i="7"/>
  <c r="W23" i="7" s="1"/>
  <c r="I22" i="7"/>
  <c r="H21" i="7" s="1"/>
  <c r="F22" i="7"/>
  <c r="E21" i="7" s="1"/>
  <c r="R8" i="7"/>
  <c r="G14" i="7" s="1"/>
  <c r="P8" i="7"/>
  <c r="AD18" i="7"/>
  <c r="V22" i="7" s="1"/>
  <c r="AB18" i="7"/>
  <c r="O8" i="7"/>
  <c r="G12" i="7" s="1"/>
  <c r="M8" i="7"/>
  <c r="X14" i="7"/>
  <c r="P18" i="7" s="1"/>
  <c r="V14" i="7"/>
  <c r="L20" i="7"/>
  <c r="J20" i="7"/>
  <c r="K19" i="7" s="1"/>
  <c r="AG6" i="7"/>
  <c r="D24" i="7" s="1"/>
  <c r="AE6" i="7"/>
  <c r="AA16" i="7"/>
  <c r="S20" i="7" s="1"/>
  <c r="Y16" i="7"/>
  <c r="L24" i="7"/>
  <c r="J24" i="7"/>
  <c r="U6" i="7"/>
  <c r="D16" i="7" s="1"/>
  <c r="S6" i="7"/>
  <c r="U12" i="7"/>
  <c r="M16" i="7" s="1"/>
  <c r="S12" i="7"/>
  <c r="AA14" i="7"/>
  <c r="P20" i="7" s="1"/>
  <c r="Y14" i="7"/>
  <c r="U10" i="7"/>
  <c r="J16" i="7" s="1"/>
  <c r="S10" i="7"/>
  <c r="AA12" i="7"/>
  <c r="M20" i="7" s="1"/>
  <c r="Y12" i="7"/>
  <c r="R10" i="7"/>
  <c r="J14" i="7" s="1"/>
  <c r="P10" i="7"/>
  <c r="L6" i="7"/>
  <c r="D10" i="7" s="1"/>
  <c r="J6" i="7"/>
  <c r="X8" i="7"/>
  <c r="G18" i="7" s="1"/>
  <c r="V8" i="7"/>
  <c r="AA6" i="7"/>
  <c r="D20" i="7" s="1"/>
  <c r="Y6" i="7"/>
  <c r="X10" i="7"/>
  <c r="J18" i="7" s="1"/>
  <c r="V10" i="7"/>
  <c r="AA8" i="7"/>
  <c r="G20" i="7" s="1"/>
  <c r="Y8" i="7"/>
  <c r="U6" i="4"/>
  <c r="D16" i="4" s="1"/>
  <c r="S6" i="4"/>
  <c r="T9" i="7" l="1"/>
  <c r="K23" i="7"/>
  <c r="N15" i="7"/>
  <c r="I14" i="7"/>
  <c r="H13" i="7" s="1"/>
  <c r="Q7" i="7"/>
  <c r="X22" i="7"/>
  <c r="W21" i="7" s="1"/>
  <c r="AC17" i="7"/>
  <c r="I12" i="7"/>
  <c r="H11" i="7" s="1"/>
  <c r="N7" i="7"/>
  <c r="R18" i="7"/>
  <c r="Q17" i="7" s="1"/>
  <c r="W13" i="7"/>
  <c r="F24" i="7"/>
  <c r="E23" i="7" s="1"/>
  <c r="AF5" i="7"/>
  <c r="U20" i="7"/>
  <c r="T19" i="7" s="1"/>
  <c r="Z15" i="7"/>
  <c r="T5" i="7"/>
  <c r="T11" i="7"/>
  <c r="R20" i="7"/>
  <c r="Q19" i="7" s="1"/>
  <c r="Z13" i="7"/>
  <c r="O20" i="7"/>
  <c r="N19" i="7" s="1"/>
  <c r="Z11" i="7"/>
  <c r="L14" i="7"/>
  <c r="K13" i="7" s="1"/>
  <c r="Q9" i="7"/>
  <c r="F10" i="7"/>
  <c r="E9" i="7" s="1"/>
  <c r="K5" i="7"/>
  <c r="I18" i="7"/>
  <c r="H17" i="7" s="1"/>
  <c r="W7" i="7"/>
  <c r="F20" i="7"/>
  <c r="E19" i="7" s="1"/>
  <c r="Z5" i="7"/>
  <c r="L18" i="7"/>
  <c r="K17" i="7" s="1"/>
  <c r="W9" i="7"/>
  <c r="I20" i="7"/>
  <c r="H19" i="7" s="1"/>
  <c r="Z7" i="7"/>
  <c r="F16" i="4"/>
  <c r="E15" i="4" s="1"/>
  <c r="T5" i="4"/>
  <c r="F16" i="7"/>
  <c r="E15" i="7" s="1"/>
  <c r="O16" i="7"/>
  <c r="L16" i="7"/>
  <c r="K15" i="7" s="1"/>
  <c r="P18" i="6"/>
  <c r="R18" i="6"/>
  <c r="Y22" i="6"/>
  <c r="Z21" i="6" s="1"/>
  <c r="AA22" i="6"/>
  <c r="G18" i="6"/>
  <c r="J22" i="6"/>
  <c r="L22" i="6"/>
  <c r="G14" i="6"/>
  <c r="I14" i="6"/>
  <c r="J20" i="6"/>
  <c r="L20" i="6"/>
  <c r="P16" i="6"/>
  <c r="J14" i="6"/>
  <c r="L14" i="6"/>
  <c r="J16" i="6"/>
  <c r="L16" i="6"/>
  <c r="D22" i="6"/>
  <c r="D14" i="6"/>
  <c r="P22" i="6"/>
  <c r="R22" i="6"/>
  <c r="K13" i="6" l="1"/>
  <c r="Q17" i="6"/>
  <c r="H13" i="6"/>
  <c r="K15" i="6"/>
  <c r="Q21" i="6"/>
  <c r="K21" i="6"/>
  <c r="I18" i="6"/>
  <c r="H17" i="6" s="1"/>
  <c r="K19" i="6"/>
  <c r="R16" i="6"/>
  <c r="Q15" i="6" s="1"/>
  <c r="F14" i="6"/>
  <c r="E13" i="6" s="1"/>
  <c r="O8" i="4" l="1"/>
  <c r="U14" i="4"/>
  <c r="P16" i="4" s="1"/>
  <c r="S14" i="4"/>
  <c r="X6" i="4"/>
  <c r="D18" i="4" s="1"/>
  <c r="V6" i="4"/>
  <c r="AD8" i="4"/>
  <c r="G22" i="4" s="1"/>
  <c r="AB8" i="4"/>
  <c r="R10" i="4"/>
  <c r="J14" i="4" s="1"/>
  <c r="P10" i="4"/>
  <c r="AA18" i="4"/>
  <c r="V20" i="4" s="1"/>
  <c r="Y18" i="4"/>
  <c r="Z17" i="4" s="1"/>
  <c r="M22" i="4"/>
  <c r="U10" i="4"/>
  <c r="J16" i="4" s="1"/>
  <c r="S10" i="4"/>
  <c r="T9" i="4" s="1"/>
  <c r="AA6" i="4"/>
  <c r="D20" i="4" s="1"/>
  <c r="Y6" i="4"/>
  <c r="J12" i="4"/>
  <c r="M10" i="4"/>
  <c r="AA16" i="4"/>
  <c r="S20" i="4" s="1"/>
  <c r="Y16" i="4"/>
  <c r="X12" i="4"/>
  <c r="M18" i="4" s="1"/>
  <c r="V12" i="4"/>
  <c r="U8" i="4"/>
  <c r="G16" i="4" s="1"/>
  <c r="S8" i="4"/>
  <c r="X10" i="4"/>
  <c r="J18" i="4" s="1"/>
  <c r="V10" i="4"/>
  <c r="AA8" i="4"/>
  <c r="G20" i="4" s="1"/>
  <c r="Y8" i="4"/>
  <c r="AD6" i="4"/>
  <c r="D22" i="4" s="1"/>
  <c r="AB6" i="4"/>
  <c r="R6" i="4"/>
  <c r="AD14" i="4"/>
  <c r="P22" i="4" s="1"/>
  <c r="AB14" i="4"/>
  <c r="Z15" i="4" l="1"/>
  <c r="D14" i="4"/>
  <c r="E13" i="4" s="1"/>
  <c r="Q5" i="4"/>
  <c r="W5" i="4"/>
  <c r="G12" i="4"/>
  <c r="N7" i="4"/>
  <c r="AC7" i="4"/>
  <c r="Z5" i="4"/>
  <c r="R16" i="4"/>
  <c r="Q15" i="4" s="1"/>
  <c r="T13" i="4"/>
  <c r="L14" i="4"/>
  <c r="K13" i="4" s="1"/>
  <c r="Q9" i="4"/>
  <c r="L12" i="4"/>
  <c r="K11" i="4" s="1"/>
  <c r="N9" i="4"/>
  <c r="O18" i="4"/>
  <c r="N17" i="4" s="1"/>
  <c r="W11" i="4"/>
  <c r="I16" i="4"/>
  <c r="H15" i="4" s="1"/>
  <c r="T7" i="4"/>
  <c r="L18" i="4"/>
  <c r="K17" i="4" s="1"/>
  <c r="W9" i="4"/>
  <c r="Z7" i="4"/>
  <c r="F22" i="4"/>
  <c r="E21" i="4" s="1"/>
  <c r="AC5" i="4"/>
  <c r="R22" i="4"/>
  <c r="Q21" i="4" s="1"/>
  <c r="AC13" i="4"/>
  <c r="F20" i="4"/>
  <c r="E19" i="4" s="1"/>
  <c r="X20" i="4"/>
  <c r="W19" i="4" s="1"/>
  <c r="I12" i="4"/>
  <c r="H11" i="4" s="1"/>
  <c r="F18" i="4"/>
  <c r="E17" i="4" s="1"/>
  <c r="I22" i="4"/>
  <c r="H21" i="4" s="1"/>
  <c r="O22" i="4"/>
  <c r="N21" i="4" s="1"/>
  <c r="L16" i="4"/>
  <c r="K15" i="4" s="1"/>
  <c r="U20" i="4"/>
  <c r="T19" i="4" s="1"/>
  <c r="I20" i="4"/>
  <c r="H19" i="4" s="1"/>
  <c r="U14" i="1"/>
  <c r="P16" i="1" s="1"/>
  <c r="S14" i="1"/>
  <c r="R10" i="1"/>
  <c r="J14" i="1" s="1"/>
  <c r="P10" i="1"/>
  <c r="Q9" i="1" s="1"/>
  <c r="U10" i="1"/>
  <c r="J16" i="1" s="1"/>
  <c r="S10" i="1"/>
  <c r="O8" i="1"/>
  <c r="I12" i="1"/>
  <c r="X6" i="1"/>
  <c r="D18" i="1" s="1"/>
  <c r="V6" i="1"/>
  <c r="AD8" i="1"/>
  <c r="G22" i="1" s="1"/>
  <c r="AB8" i="1"/>
  <c r="AC7" i="1" s="1"/>
  <c r="AA18" i="1"/>
  <c r="V20" i="1" s="1"/>
  <c r="Y18" i="1"/>
  <c r="AD12" i="1"/>
  <c r="M22" i="1" s="1"/>
  <c r="AB12" i="1"/>
  <c r="AC11" i="1" s="1"/>
  <c r="AA6" i="1"/>
  <c r="D20" i="1" s="1"/>
  <c r="Y6" i="1"/>
  <c r="J12" i="1"/>
  <c r="L12" i="1"/>
  <c r="S20" i="1"/>
  <c r="T19" i="1" s="1"/>
  <c r="U20" i="1"/>
  <c r="M18" i="1"/>
  <c r="O18" i="1"/>
  <c r="G16" i="1"/>
  <c r="I16" i="1"/>
  <c r="J18" i="1"/>
  <c r="G20" i="1"/>
  <c r="I20" i="1"/>
  <c r="AB6" i="1"/>
  <c r="R6" i="1"/>
  <c r="D14" i="1" s="1"/>
  <c r="P6" i="1"/>
  <c r="AD14" i="1"/>
  <c r="P22" i="1" s="1"/>
  <c r="AB14" i="1"/>
  <c r="K11" i="1" l="1"/>
  <c r="AC13" i="1"/>
  <c r="Z17" i="1"/>
  <c r="H19" i="1"/>
  <c r="N17" i="1"/>
  <c r="G12" i="1"/>
  <c r="H11" i="1" s="1"/>
  <c r="N7" i="1"/>
  <c r="R16" i="1"/>
  <c r="Q15" i="1" s="1"/>
  <c r="T13" i="1"/>
  <c r="L16" i="1"/>
  <c r="K15" i="1" s="1"/>
  <c r="T9" i="1"/>
  <c r="F18" i="1"/>
  <c r="E17" i="1" s="1"/>
  <c r="W5" i="1"/>
  <c r="F20" i="1"/>
  <c r="E19" i="1" s="1"/>
  <c r="Z5" i="1"/>
  <c r="F14" i="1"/>
  <c r="E13" i="1" s="1"/>
  <c r="Q5" i="1"/>
  <c r="L14" i="1"/>
  <c r="K13" i="1" s="1"/>
  <c r="I22" i="1"/>
  <c r="H21" i="1" s="1"/>
  <c r="X20" i="1"/>
  <c r="W19" i="1" s="1"/>
  <c r="O22" i="1"/>
  <c r="N21" i="1" s="1"/>
  <c r="F22" i="1"/>
  <c r="T7" i="1"/>
  <c r="H15" i="1"/>
  <c r="L18" i="1"/>
  <c r="K17" i="1" s="1"/>
  <c r="R22" i="1"/>
  <c r="Q21" i="1" s="1"/>
  <c r="O6" i="7"/>
  <c r="D12" i="7" s="1"/>
  <c r="M6" i="7"/>
  <c r="U8" i="7"/>
  <c r="G16" i="7" s="1"/>
  <c r="S8" i="7"/>
  <c r="I16" i="7" s="1"/>
  <c r="X12" i="7"/>
  <c r="M18" i="7" s="1"/>
  <c r="V12" i="7"/>
  <c r="O18" i="7" s="1"/>
  <c r="AD10" i="7"/>
  <c r="J22" i="7" s="1"/>
  <c r="AB10" i="7"/>
  <c r="AC9" i="7" l="1"/>
  <c r="N5" i="7"/>
  <c r="H15" i="7"/>
  <c r="L22" i="7"/>
  <c r="K21" i="7" s="1"/>
  <c r="N17" i="7"/>
  <c r="F12" i="7"/>
  <c r="E11" i="7" s="1"/>
  <c r="T7" i="7"/>
  <c r="W11" i="7"/>
  <c r="AG20" i="7"/>
  <c r="Y24" i="7" s="1"/>
  <c r="AE20" i="7"/>
  <c r="AF19" i="7" s="1"/>
  <c r="AD14" i="7"/>
  <c r="AB14" i="7"/>
  <c r="L8" i="7"/>
  <c r="G10" i="7" s="1"/>
  <c r="R6" i="7"/>
  <c r="D14" i="7" s="1"/>
  <c r="P6" i="7"/>
  <c r="O10" i="7"/>
  <c r="M10" i="7"/>
  <c r="P18" i="4"/>
  <c r="V14" i="4"/>
  <c r="W13" i="4" s="1"/>
  <c r="AD20" i="4"/>
  <c r="Y22" i="4" s="1"/>
  <c r="AB20" i="4"/>
  <c r="X8" i="4"/>
  <c r="G18" i="4" s="1"/>
  <c r="V8" i="4"/>
  <c r="W7" i="4" s="1"/>
  <c r="AD10" i="4"/>
  <c r="J22" i="4" s="1"/>
  <c r="AB10" i="4"/>
  <c r="R8" i="4"/>
  <c r="G14" i="4" s="1"/>
  <c r="P8" i="4"/>
  <c r="AA10" i="4"/>
  <c r="J20" i="4" s="1"/>
  <c r="Y10" i="4"/>
  <c r="U12" i="4"/>
  <c r="M16" i="4" s="1"/>
  <c r="S12" i="4"/>
  <c r="T11" i="4" s="1"/>
  <c r="O6" i="4"/>
  <c r="D12" i="4" s="1"/>
  <c r="M6" i="4"/>
  <c r="P22" i="7" l="1"/>
  <c r="R22" i="7"/>
  <c r="AC13" i="7"/>
  <c r="AA22" i="4"/>
  <c r="Z21" i="4" s="1"/>
  <c r="AC19" i="4"/>
  <c r="L22" i="4"/>
  <c r="K21" i="4" s="1"/>
  <c r="AC9" i="4"/>
  <c r="Q7" i="4"/>
  <c r="Z9" i="4"/>
  <c r="F12" i="4"/>
  <c r="E11" i="4" s="1"/>
  <c r="N5" i="4"/>
  <c r="F14" i="7"/>
  <c r="E13" i="7" s="1"/>
  <c r="Q5" i="7"/>
  <c r="AJ5" i="7" s="1"/>
  <c r="N9" i="7"/>
  <c r="L20" i="4"/>
  <c r="K19" i="4" s="1"/>
  <c r="R18" i="4"/>
  <c r="Q17" i="4" s="1"/>
  <c r="I14" i="4"/>
  <c r="H13" i="4" s="1"/>
  <c r="AA24" i="7"/>
  <c r="Z23" i="7" s="1"/>
  <c r="I18" i="4"/>
  <c r="H17" i="4" s="1"/>
  <c r="O16" i="4"/>
  <c r="N15" i="4" s="1"/>
  <c r="V22" i="4"/>
  <c r="AB18" i="4"/>
  <c r="AA14" i="4"/>
  <c r="P20" i="4" s="1"/>
  <c r="Y14" i="4"/>
  <c r="AD16" i="4"/>
  <c r="S22" i="4" s="1"/>
  <c r="AB16" i="4"/>
  <c r="AC15" i="4" s="1"/>
  <c r="AA12" i="4"/>
  <c r="M20" i="4" s="1"/>
  <c r="Y12" i="4"/>
  <c r="X16" i="4"/>
  <c r="S18" i="4" s="1"/>
  <c r="V16" i="4"/>
  <c r="R12" i="4"/>
  <c r="M14" i="4" s="1"/>
  <c r="P12" i="4"/>
  <c r="L8" i="4"/>
  <c r="G10" i="4" s="1"/>
  <c r="J8" i="4"/>
  <c r="L6" i="4"/>
  <c r="D10" i="4" s="1"/>
  <c r="J6" i="4"/>
  <c r="I6" i="4"/>
  <c r="D8" i="4" s="1"/>
  <c r="G6" i="4"/>
  <c r="AI11" i="4" l="1"/>
  <c r="Q21" i="7"/>
  <c r="K7" i="4"/>
  <c r="X22" i="4"/>
  <c r="W21" i="4" s="1"/>
  <c r="AC17" i="4"/>
  <c r="R20" i="4"/>
  <c r="Z13" i="4"/>
  <c r="O20" i="4"/>
  <c r="N19" i="4" s="1"/>
  <c r="Z11" i="4"/>
  <c r="W15" i="4"/>
  <c r="AG15" i="4" s="1"/>
  <c r="Q11" i="4"/>
  <c r="AG11" i="4" s="1"/>
  <c r="F10" i="4"/>
  <c r="E9" i="4" s="1"/>
  <c r="K5" i="4"/>
  <c r="F8" i="4"/>
  <c r="AI7" i="4" s="1"/>
  <c r="H5" i="4"/>
  <c r="AH13" i="4"/>
  <c r="AH17" i="4"/>
  <c r="AH15" i="4"/>
  <c r="AH21" i="4"/>
  <c r="AH9" i="4"/>
  <c r="AH11" i="4"/>
  <c r="U22" i="4"/>
  <c r="AH19" i="4"/>
  <c r="AI15" i="4"/>
  <c r="U18" i="4"/>
  <c r="AI17" i="4" s="1"/>
  <c r="I10" i="4"/>
  <c r="H9" i="4" s="1"/>
  <c r="O14" i="4"/>
  <c r="AI13" i="4" s="1"/>
  <c r="AH7" i="4"/>
  <c r="AH5" i="4"/>
  <c r="AG9" i="4" l="1"/>
  <c r="T17" i="4"/>
  <c r="AG17" i="4" s="1"/>
  <c r="AI21" i="4"/>
  <c r="AL21" i="4" s="1"/>
  <c r="AI19" i="4"/>
  <c r="AL19" i="4" s="1"/>
  <c r="N13" i="4"/>
  <c r="AG13" i="4" s="1"/>
  <c r="E7" i="4"/>
  <c r="AG7" i="4" s="1"/>
  <c r="AG5" i="4"/>
  <c r="Q19" i="4"/>
  <c r="AG19" i="4" s="1"/>
  <c r="T21" i="4"/>
  <c r="AG21" i="4" s="1"/>
  <c r="AI9" i="4"/>
  <c r="AL9" i="4" s="1"/>
  <c r="AL11" i="4"/>
  <c r="AE5" i="4"/>
  <c r="AL15" i="4"/>
  <c r="AF5" i="4"/>
  <c r="AE9" i="4"/>
  <c r="AJ9" i="4" s="1"/>
  <c r="AL17" i="4"/>
  <c r="AL7" i="4"/>
  <c r="AL13" i="4"/>
  <c r="AF15" i="4"/>
  <c r="AE15" i="4"/>
  <c r="AJ15" i="4" s="1"/>
  <c r="AF11" i="4"/>
  <c r="AE11" i="4"/>
  <c r="AJ11" i="4" s="1"/>
  <c r="AF7" i="4"/>
  <c r="AE7" i="4"/>
  <c r="AJ7" i="4" s="1"/>
  <c r="G14" i="1"/>
  <c r="P18" i="1"/>
  <c r="R18" i="1"/>
  <c r="Y22" i="1"/>
  <c r="AA22" i="1"/>
  <c r="G18" i="1"/>
  <c r="I18" i="1"/>
  <c r="J22" i="1"/>
  <c r="U12" i="1"/>
  <c r="S12" i="1"/>
  <c r="U6" i="1"/>
  <c r="D16" i="1" s="1"/>
  <c r="S6" i="1"/>
  <c r="O6" i="1"/>
  <c r="D12" i="1" s="1"/>
  <c r="M6" i="1"/>
  <c r="T5" i="1" l="1"/>
  <c r="Z21" i="1"/>
  <c r="H17" i="1"/>
  <c r="Q17" i="1"/>
  <c r="AF19" i="4"/>
  <c r="AJ5" i="4"/>
  <c r="AE19" i="4"/>
  <c r="AJ19" i="4" s="1"/>
  <c r="O16" i="1"/>
  <c r="T11" i="1"/>
  <c r="F12" i="1"/>
  <c r="E11" i="1" s="1"/>
  <c r="N5" i="1"/>
  <c r="F16" i="1"/>
  <c r="E15" i="1" s="1"/>
  <c r="L20" i="1"/>
  <c r="AF17" i="4"/>
  <c r="AE17" i="4"/>
  <c r="AJ17" i="4" s="1"/>
  <c r="AF13" i="4"/>
  <c r="AE13" i="4"/>
  <c r="AJ13" i="4" s="1"/>
  <c r="AF9" i="4"/>
  <c r="L22" i="1"/>
  <c r="K21" i="1" s="1"/>
  <c r="I14" i="1"/>
  <c r="H13" i="1" s="1"/>
  <c r="J20" i="1"/>
  <c r="K19" i="1" s="1"/>
  <c r="M16" i="1"/>
  <c r="N15" i="1" s="1"/>
  <c r="AF21" i="4"/>
  <c r="AE21" i="4"/>
  <c r="AJ21" i="4" s="1"/>
  <c r="AG22" i="7"/>
  <c r="AB24" i="7" s="1"/>
  <c r="AE22" i="7"/>
  <c r="AA18" i="7"/>
  <c r="V20" i="7" s="1"/>
  <c r="Y18" i="7"/>
  <c r="AG16" i="7"/>
  <c r="S24" i="7" s="1"/>
  <c r="AE16" i="7"/>
  <c r="AF15" i="7" s="1"/>
  <c r="AD20" i="7"/>
  <c r="Y22" i="7" s="1"/>
  <c r="AB20" i="7"/>
  <c r="X16" i="7"/>
  <c r="V16" i="7"/>
  <c r="R12" i="7"/>
  <c r="P12" i="7"/>
  <c r="J8" i="7"/>
  <c r="L12" i="7"/>
  <c r="AL7" i="7"/>
  <c r="AG12" i="7"/>
  <c r="M24" i="7" s="1"/>
  <c r="AE12" i="7"/>
  <c r="U14" i="7"/>
  <c r="P16" i="7" s="1"/>
  <c r="S14" i="7"/>
  <c r="AD12" i="7"/>
  <c r="AB12" i="7"/>
  <c r="AG14" i="7"/>
  <c r="AE14" i="7"/>
  <c r="AD16" i="7"/>
  <c r="S22" i="7" s="1"/>
  <c r="AB16" i="7"/>
  <c r="B21" i="7"/>
  <c r="AF13" i="7" l="1"/>
  <c r="T13" i="7"/>
  <c r="O24" i="7"/>
  <c r="N23" i="7" s="1"/>
  <c r="AF11" i="7"/>
  <c r="O22" i="7"/>
  <c r="AL21" i="7" s="1"/>
  <c r="AC11" i="7"/>
  <c r="U22" i="7"/>
  <c r="T21" i="7" s="1"/>
  <c r="AC15" i="7"/>
  <c r="AD24" i="7"/>
  <c r="AC23" i="7" s="1"/>
  <c r="AF21" i="7"/>
  <c r="Z17" i="7"/>
  <c r="AA22" i="7"/>
  <c r="Z21" i="7" s="1"/>
  <c r="AC19" i="7"/>
  <c r="W15" i="7"/>
  <c r="O14" i="7"/>
  <c r="AL13" i="7" s="1"/>
  <c r="Q11" i="7"/>
  <c r="I10" i="7"/>
  <c r="H9" i="7" s="1"/>
  <c r="K7" i="7"/>
  <c r="R16" i="7"/>
  <c r="AL15" i="7" s="1"/>
  <c r="X20" i="7"/>
  <c r="AL19" i="7" s="1"/>
  <c r="AK15" i="7"/>
  <c r="J12" i="7"/>
  <c r="K11" i="7" s="1"/>
  <c r="AL11" i="7"/>
  <c r="M22" i="7"/>
  <c r="N21" i="7" s="1"/>
  <c r="R24" i="7"/>
  <c r="P24" i="7"/>
  <c r="B23" i="7"/>
  <c r="B19" i="7"/>
  <c r="B17" i="7"/>
  <c r="U24" i="7"/>
  <c r="T23" i="7" s="1"/>
  <c r="S18" i="7"/>
  <c r="B15" i="7"/>
  <c r="B13" i="7"/>
  <c r="M14" i="7"/>
  <c r="N13" i="7" s="1"/>
  <c r="B11" i="7"/>
  <c r="B9" i="7"/>
  <c r="Q15" i="7" l="1"/>
  <c r="W19" i="7"/>
  <c r="AL9" i="7"/>
  <c r="AI13" i="7"/>
  <c r="Q23" i="7"/>
  <c r="AK17" i="4"/>
  <c r="AK15" i="4"/>
  <c r="AK21" i="4"/>
  <c r="AK11" i="4"/>
  <c r="AK7" i="4"/>
  <c r="AK5" i="4"/>
  <c r="AK13" i="4"/>
  <c r="AK19" i="4"/>
  <c r="AK9" i="4"/>
  <c r="AK23" i="7"/>
  <c r="AJ23" i="7"/>
  <c r="AL23" i="7"/>
  <c r="AO15" i="7"/>
  <c r="AK19" i="7"/>
  <c r="AO19" i="7" s="1"/>
  <c r="AJ19" i="7"/>
  <c r="AK17" i="7"/>
  <c r="AJ13" i="7"/>
  <c r="AH13" i="7"/>
  <c r="AK13" i="7"/>
  <c r="AO13" i="7" s="1"/>
  <c r="AK5" i="7"/>
  <c r="AK11" i="7"/>
  <c r="AO11" i="7" s="1"/>
  <c r="AL5" i="7"/>
  <c r="AK21" i="7"/>
  <c r="AO21" i="7" s="1"/>
  <c r="AK9" i="7"/>
  <c r="AJ11" i="7"/>
  <c r="U18" i="7"/>
  <c r="AL17" i="7" s="1"/>
  <c r="B21" i="6"/>
  <c r="B19" i="6"/>
  <c r="V22" i="6"/>
  <c r="AB18" i="6"/>
  <c r="B17" i="6"/>
  <c r="AD16" i="6"/>
  <c r="S22" i="6" s="1"/>
  <c r="AB16" i="6"/>
  <c r="X16" i="6"/>
  <c r="V16" i="6"/>
  <c r="B15" i="6"/>
  <c r="AA14" i="6"/>
  <c r="Y14" i="6"/>
  <c r="B13" i="6"/>
  <c r="AA12" i="6"/>
  <c r="M20" i="6" s="1"/>
  <c r="Y12" i="6"/>
  <c r="R12" i="6"/>
  <c r="P12" i="6"/>
  <c r="B11" i="6"/>
  <c r="B9" i="6"/>
  <c r="L8" i="6"/>
  <c r="G10" i="6" s="1"/>
  <c r="J8" i="6"/>
  <c r="B7" i="6"/>
  <c r="L6" i="6"/>
  <c r="D10" i="6" s="1"/>
  <c r="J6" i="6"/>
  <c r="I6" i="6"/>
  <c r="G6" i="6"/>
  <c r="B5" i="6"/>
  <c r="AO9" i="7" l="1"/>
  <c r="T17" i="7"/>
  <c r="AJ17" i="7" s="1"/>
  <c r="X22" i="6"/>
  <c r="W21" i="6" s="1"/>
  <c r="AC17" i="6"/>
  <c r="W15" i="6"/>
  <c r="H5" i="6"/>
  <c r="AM13" i="7"/>
  <c r="O20" i="6"/>
  <c r="N19" i="6" s="1"/>
  <c r="Z11" i="6"/>
  <c r="U22" i="6"/>
  <c r="T21" i="6" s="1"/>
  <c r="AC15" i="6"/>
  <c r="I10" i="6"/>
  <c r="H9" i="6" s="1"/>
  <c r="K7" i="6"/>
  <c r="O14" i="6"/>
  <c r="AI13" i="6" s="1"/>
  <c r="Q11" i="6"/>
  <c r="F10" i="6"/>
  <c r="AI9" i="6" s="1"/>
  <c r="K5" i="6"/>
  <c r="R20" i="6"/>
  <c r="Z13" i="6"/>
  <c r="AO17" i="7"/>
  <c r="AO23" i="7"/>
  <c r="P20" i="6"/>
  <c r="Q19" i="6" s="1"/>
  <c r="AI5" i="6"/>
  <c r="AI23" i="7"/>
  <c r="AJ9" i="7"/>
  <c r="AH15" i="7"/>
  <c r="AH23" i="7"/>
  <c r="AM23" i="7" s="1"/>
  <c r="AI15" i="7"/>
  <c r="AI11" i="7"/>
  <c r="AO5" i="7"/>
  <c r="AI19" i="7"/>
  <c r="AH19" i="7"/>
  <c r="AM19" i="7" s="1"/>
  <c r="AH9" i="7"/>
  <c r="AI9" i="7"/>
  <c r="AJ15" i="7"/>
  <c r="AH11" i="7"/>
  <c r="AM11" i="7" s="1"/>
  <c r="AI5" i="7"/>
  <c r="AH5" i="7"/>
  <c r="AM5" i="7" s="1"/>
  <c r="AI7" i="7"/>
  <c r="AK7" i="7"/>
  <c r="AO7" i="7" s="1"/>
  <c r="AH21" i="7"/>
  <c r="AJ21" i="7"/>
  <c r="AI21" i="7"/>
  <c r="AH21" i="6"/>
  <c r="S18" i="6"/>
  <c r="T17" i="6" s="1"/>
  <c r="AI15" i="6"/>
  <c r="U18" i="6"/>
  <c r="AI17" i="6" s="1"/>
  <c r="AH15" i="6"/>
  <c r="M14" i="6"/>
  <c r="N13" i="6" s="1"/>
  <c r="AI11" i="6"/>
  <c r="AH11" i="6"/>
  <c r="AH9" i="6"/>
  <c r="D8" i="6"/>
  <c r="F8" i="6"/>
  <c r="AI7" i="6" s="1"/>
  <c r="V22" i="1"/>
  <c r="AB18" i="1"/>
  <c r="AA14" i="1"/>
  <c r="P20" i="1" s="1"/>
  <c r="Y14" i="1"/>
  <c r="AD16" i="1"/>
  <c r="S22" i="1" s="1"/>
  <c r="AB16" i="1"/>
  <c r="AA12" i="1"/>
  <c r="M20" i="1" s="1"/>
  <c r="Y12" i="1"/>
  <c r="X16" i="1"/>
  <c r="V16" i="1"/>
  <c r="R12" i="1"/>
  <c r="P12" i="1"/>
  <c r="L8" i="1"/>
  <c r="J8" i="1"/>
  <c r="J6" i="1"/>
  <c r="AC15" i="1" l="1"/>
  <c r="Q19" i="1"/>
  <c r="E9" i="6"/>
  <c r="E7" i="6"/>
  <c r="AM9" i="7"/>
  <c r="X22" i="1"/>
  <c r="W21" i="1" s="1"/>
  <c r="AC17" i="1"/>
  <c r="R20" i="1"/>
  <c r="Z13" i="1"/>
  <c r="O20" i="1"/>
  <c r="N19" i="1" s="1"/>
  <c r="Z11" i="1"/>
  <c r="W15" i="1"/>
  <c r="Q11" i="1"/>
  <c r="I10" i="1"/>
  <c r="K7" i="1"/>
  <c r="F10" i="1"/>
  <c r="AM21" i="7"/>
  <c r="AM15" i="7"/>
  <c r="AI19" i="6"/>
  <c r="AH19" i="1"/>
  <c r="AH15" i="1"/>
  <c r="U18" i="1"/>
  <c r="AI17" i="1" s="1"/>
  <c r="M14" i="1"/>
  <c r="AI11" i="1"/>
  <c r="O14" i="1"/>
  <c r="AI13" i="1" s="1"/>
  <c r="AH11" i="1"/>
  <c r="S18" i="1"/>
  <c r="T17" i="1" s="1"/>
  <c r="AI15" i="1"/>
  <c r="AL9" i="6"/>
  <c r="AL11" i="6"/>
  <c r="AH17" i="7"/>
  <c r="AM17" i="7" s="1"/>
  <c r="AI17" i="7"/>
  <c r="AH7" i="7"/>
  <c r="AP19" i="7"/>
  <c r="AP5" i="7"/>
  <c r="AP11" i="7"/>
  <c r="AP13" i="7"/>
  <c r="AP7" i="7"/>
  <c r="AP21" i="7"/>
  <c r="AP23" i="7"/>
  <c r="AP17" i="7"/>
  <c r="AP15" i="7"/>
  <c r="AP9" i="7"/>
  <c r="AL15" i="6"/>
  <c r="AJ7" i="7"/>
  <c r="AG9" i="6"/>
  <c r="AH17" i="6"/>
  <c r="AL17" i="6" s="1"/>
  <c r="AH13" i="6"/>
  <c r="AG11" i="6"/>
  <c r="AF11" i="6"/>
  <c r="AE11" i="6"/>
  <c r="AG15" i="6"/>
  <c r="AF15" i="6"/>
  <c r="AE15" i="6"/>
  <c r="AH7" i="6"/>
  <c r="AL7" i="6" s="1"/>
  <c r="U22" i="1"/>
  <c r="T21" i="1" s="1"/>
  <c r="G10" i="1"/>
  <c r="L6" i="1"/>
  <c r="D10" i="1" s="1"/>
  <c r="H9" i="1" l="1"/>
  <c r="K5" i="1"/>
  <c r="N13" i="1"/>
  <c r="AI9" i="1"/>
  <c r="AF9" i="6"/>
  <c r="AE9" i="6"/>
  <c r="AJ9" i="6" s="1"/>
  <c r="AI19" i="1"/>
  <c r="AL19" i="1" s="1"/>
  <c r="E9" i="1"/>
  <c r="AM7" i="7"/>
  <c r="AN13" i="7" s="1"/>
  <c r="AJ11" i="6"/>
  <c r="AJ15" i="6"/>
  <c r="AF15" i="1"/>
  <c r="AF19" i="1"/>
  <c r="AF11" i="1"/>
  <c r="AL15" i="1"/>
  <c r="AL11" i="1"/>
  <c r="AE15" i="1"/>
  <c r="AH9" i="1"/>
  <c r="AG19" i="1"/>
  <c r="AG15" i="1"/>
  <c r="AG11" i="1"/>
  <c r="AE11" i="1"/>
  <c r="AI21" i="1"/>
  <c r="AH17" i="1"/>
  <c r="AL17" i="1" s="1"/>
  <c r="AH13" i="1"/>
  <c r="AL13" i="1" s="1"/>
  <c r="AE19" i="1"/>
  <c r="AL13" i="6"/>
  <c r="AF17" i="6"/>
  <c r="AE17" i="6"/>
  <c r="AG17" i="6"/>
  <c r="AE13" i="6"/>
  <c r="AF13" i="6"/>
  <c r="AG13" i="6"/>
  <c r="AF7" i="6"/>
  <c r="AG7" i="6"/>
  <c r="AE7" i="6"/>
  <c r="B21" i="4"/>
  <c r="B19" i="4"/>
  <c r="B17" i="4"/>
  <c r="B15" i="4"/>
  <c r="B13" i="4"/>
  <c r="B11" i="4"/>
  <c r="B9" i="4"/>
  <c r="B7" i="4"/>
  <c r="B5" i="4"/>
  <c r="AL9" i="1" l="1"/>
  <c r="AJ11" i="1"/>
  <c r="AJ15" i="1"/>
  <c r="AJ19" i="1"/>
  <c r="AJ7" i="6"/>
  <c r="AJ17" i="6"/>
  <c r="AJ13" i="6"/>
  <c r="AN19" i="7"/>
  <c r="AF17" i="1"/>
  <c r="AF13" i="1"/>
  <c r="AF9" i="1"/>
  <c r="AN15" i="7"/>
  <c r="AN17" i="7"/>
  <c r="AE13" i="1"/>
  <c r="AG13" i="1"/>
  <c r="AG17" i="1"/>
  <c r="AE17" i="1"/>
  <c r="AG9" i="1"/>
  <c r="AE9" i="1"/>
  <c r="AN7" i="7"/>
  <c r="AN5" i="7"/>
  <c r="AN11" i="7"/>
  <c r="AN23" i="7"/>
  <c r="AN21" i="7"/>
  <c r="AN9" i="7"/>
  <c r="G6" i="1"/>
  <c r="AH5" i="1" l="1"/>
  <c r="AJ17" i="1"/>
  <c r="AJ13" i="1"/>
  <c r="AJ9" i="1"/>
  <c r="F8" i="1"/>
  <c r="AI7" i="1" s="1"/>
  <c r="B5" i="1"/>
  <c r="B7" i="1"/>
  <c r="B21" i="1" l="1"/>
  <c r="B19" i="1"/>
  <c r="B17" i="1"/>
  <c r="B15" i="1"/>
  <c r="B13" i="1"/>
  <c r="B9" i="1"/>
  <c r="B11" i="1"/>
  <c r="I6" i="1"/>
  <c r="H5" i="1" s="1"/>
  <c r="D8" i="1" l="1"/>
  <c r="E7" i="1" s="1"/>
  <c r="AI5" i="4"/>
  <c r="AL5" i="4" s="1"/>
  <c r="AM11" i="4" s="1"/>
  <c r="AH19" i="6"/>
  <c r="AL19" i="6" s="1"/>
  <c r="AH7" i="1" l="1"/>
  <c r="AL7" i="1" s="1"/>
  <c r="AM19" i="4"/>
  <c r="AM13" i="4"/>
  <c r="AM21" i="4"/>
  <c r="AM5" i="4"/>
  <c r="AM7" i="4"/>
  <c r="AM9" i="4"/>
  <c r="AM15" i="4"/>
  <c r="AF7" i="1" l="1"/>
  <c r="AF19" i="6"/>
  <c r="AE19" i="6"/>
  <c r="AG7" i="1"/>
  <c r="AE7" i="1"/>
  <c r="AG19" i="6"/>
  <c r="AD6" i="1"/>
  <c r="AI5" i="1" l="1"/>
  <c r="AL5" i="1" s="1"/>
  <c r="AC5" i="1"/>
  <c r="AJ7" i="1"/>
  <c r="AJ19" i="6"/>
  <c r="AH5" i="6"/>
  <c r="AL5" i="6" s="1"/>
  <c r="F22" i="6"/>
  <c r="E21" i="6" s="1"/>
  <c r="AG5" i="6"/>
  <c r="D22" i="1"/>
  <c r="E21" i="1" s="1"/>
  <c r="AG5" i="1" l="1"/>
  <c r="AF5" i="1"/>
  <c r="AI21" i="6"/>
  <c r="AL21" i="6" s="1"/>
  <c r="AF5" i="6"/>
  <c r="AE5" i="6"/>
  <c r="AJ5" i="6" s="1"/>
  <c r="AE5" i="1"/>
  <c r="AH21" i="1"/>
  <c r="AL21" i="1" s="1"/>
  <c r="AM9" i="1" s="1"/>
  <c r="AJ5" i="1" l="1"/>
  <c r="AF21" i="1"/>
  <c r="AF21" i="6"/>
  <c r="AG21" i="6"/>
  <c r="AE21" i="6"/>
  <c r="AM5" i="6"/>
  <c r="AM17" i="6"/>
  <c r="AM13" i="6"/>
  <c r="AM7" i="6"/>
  <c r="AM9" i="6"/>
  <c r="AM11" i="6"/>
  <c r="AM21" i="6"/>
  <c r="AM19" i="6"/>
  <c r="AM15" i="6"/>
  <c r="AM21" i="1"/>
  <c r="AM17" i="1"/>
  <c r="AM11" i="1"/>
  <c r="AM7" i="1"/>
  <c r="AM15" i="1"/>
  <c r="AE21" i="1"/>
  <c r="AG21" i="1"/>
  <c r="AM5" i="1"/>
  <c r="AM19" i="1"/>
  <c r="AM13" i="1"/>
  <c r="AJ21" i="1" l="1"/>
  <c r="AK21" i="1" s="1"/>
  <c r="AJ21" i="6"/>
  <c r="AK13" i="6" s="1"/>
  <c r="AK15" i="1" l="1"/>
  <c r="AK5" i="1"/>
  <c r="AK19" i="1"/>
  <c r="AK7" i="1"/>
  <c r="AK9" i="1"/>
  <c r="AK17" i="1"/>
  <c r="AK13" i="1"/>
  <c r="AK11" i="1"/>
  <c r="AK11" i="6"/>
  <c r="AK19" i="6"/>
  <c r="AK7" i="6"/>
  <c r="AK9" i="6"/>
  <c r="AK5" i="6"/>
  <c r="AK17" i="6"/>
  <c r="AK15" i="6"/>
  <c r="AK21" i="6"/>
</calcChain>
</file>

<file path=xl/sharedStrings.xml><?xml version="1.0" encoding="utf-8"?>
<sst xmlns="http://schemas.openxmlformats.org/spreadsheetml/2006/main" count="1652" uniqueCount="338">
  <si>
    <t>-</t>
    <phoneticPr fontId="1"/>
  </si>
  <si>
    <t>-</t>
    <phoneticPr fontId="1"/>
  </si>
  <si>
    <t>星取表</t>
    <rPh sb="0" eb="3">
      <t>ホシトリヒョウ</t>
    </rPh>
    <phoneticPr fontId="1"/>
  </si>
  <si>
    <t>得失点</t>
    <rPh sb="0" eb="3">
      <t>トクシツテン</t>
    </rPh>
    <phoneticPr fontId="1"/>
  </si>
  <si>
    <t>勝</t>
    <rPh sb="0" eb="1">
      <t>カ</t>
    </rPh>
    <phoneticPr fontId="1"/>
  </si>
  <si>
    <t>敗</t>
    <rPh sb="0" eb="1">
      <t>ハイ</t>
    </rPh>
    <phoneticPr fontId="1"/>
  </si>
  <si>
    <t>引分</t>
    <rPh sb="0" eb="1">
      <t>イン</t>
    </rPh>
    <rPh sb="1" eb="2">
      <t>ブン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</si>
  <si>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</si>
  <si>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</si>
  <si>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勝点</t>
    <rPh sb="0" eb="1">
      <t>カ</t>
    </rPh>
    <rPh sb="1" eb="2">
      <t>テン</t>
    </rPh>
    <phoneticPr fontId="1"/>
  </si>
  <si>
    <t>勝点順位</t>
    <rPh sb="0" eb="1">
      <t>カ</t>
    </rPh>
    <rPh sb="1" eb="2">
      <t>テン</t>
    </rPh>
    <rPh sb="2" eb="4">
      <t>ジュンイ</t>
    </rPh>
    <phoneticPr fontId="1"/>
  </si>
  <si>
    <t>得失点差</t>
    <rPh sb="0" eb="3">
      <t>トクシツテン</t>
    </rPh>
    <rPh sb="3" eb="4">
      <t>サ</t>
    </rPh>
    <phoneticPr fontId="1"/>
  </si>
  <si>
    <t>得失順位</t>
    <rPh sb="0" eb="1">
      <t>トク</t>
    </rPh>
    <rPh sb="1" eb="2">
      <t>シツ</t>
    </rPh>
    <rPh sb="2" eb="4">
      <t>ジュンイ</t>
    </rPh>
    <phoneticPr fontId="1"/>
  </si>
  <si>
    <t>秋季ﾊﾟｰﾄ</t>
    <rPh sb="0" eb="2">
      <t>シュウキ</t>
    </rPh>
    <phoneticPr fontId="1"/>
  </si>
  <si>
    <t>北郡坂ノ市</t>
    <rPh sb="0" eb="1">
      <t>キタ</t>
    </rPh>
    <rPh sb="1" eb="2">
      <t>グン</t>
    </rPh>
    <rPh sb="2" eb="3">
      <t>サカ</t>
    </rPh>
    <rPh sb="4" eb="5">
      <t>イチ</t>
    </rPh>
    <phoneticPr fontId="1"/>
  </si>
  <si>
    <t>南大分</t>
    <rPh sb="0" eb="3">
      <t>ミナミオオイタ</t>
    </rPh>
    <phoneticPr fontId="1"/>
  </si>
  <si>
    <t>東陽</t>
    <rPh sb="0" eb="2">
      <t>トウヨウ</t>
    </rPh>
    <phoneticPr fontId="1"/>
  </si>
  <si>
    <t>-</t>
    <phoneticPr fontId="1"/>
  </si>
  <si>
    <t>桃園</t>
    <rPh sb="0" eb="2">
      <t>モモゾノ</t>
    </rPh>
    <phoneticPr fontId="1"/>
  </si>
  <si>
    <t>会場</t>
    <rPh sb="0" eb="2">
      <t>カイジョウ</t>
    </rPh>
    <phoneticPr fontId="1"/>
  </si>
  <si>
    <t>①１０：００～</t>
    <phoneticPr fontId="1"/>
  </si>
  <si>
    <t>②１０：５０～</t>
    <phoneticPr fontId="1"/>
  </si>
  <si>
    <t>③１１：４０～</t>
    <phoneticPr fontId="1"/>
  </si>
  <si>
    <t>④１２：３０～</t>
    <phoneticPr fontId="1"/>
  </si>
  <si>
    <t>⑤１３：２０～</t>
    <phoneticPr fontId="1"/>
  </si>
  <si>
    <t>⑥１４：１０～</t>
    <phoneticPr fontId="1"/>
  </si>
  <si>
    <t>月日</t>
    <rPh sb="0" eb="1">
      <t>ツキ</t>
    </rPh>
    <rPh sb="1" eb="2">
      <t>ニチ</t>
    </rPh>
    <phoneticPr fontId="1"/>
  </si>
  <si>
    <t>豊府</t>
    <rPh sb="0" eb="2">
      <t>ホウフ</t>
    </rPh>
    <phoneticPr fontId="1"/>
  </si>
  <si>
    <t>庄内</t>
    <rPh sb="0" eb="2">
      <t>ショウナイ</t>
    </rPh>
    <phoneticPr fontId="1"/>
  </si>
  <si>
    <t>荏隈</t>
    <rPh sb="0" eb="2">
      <t>エノクマ</t>
    </rPh>
    <phoneticPr fontId="1"/>
  </si>
  <si>
    <t>田尻</t>
    <rPh sb="0" eb="2">
      <t>タジリ</t>
    </rPh>
    <phoneticPr fontId="1"/>
  </si>
  <si>
    <t>稙田</t>
    <rPh sb="0" eb="2">
      <t>ワサダ</t>
    </rPh>
    <phoneticPr fontId="1"/>
  </si>
  <si>
    <t>東大分</t>
    <rPh sb="0" eb="1">
      <t>ヒガシ</t>
    </rPh>
    <rPh sb="1" eb="3">
      <t>オオイタ</t>
    </rPh>
    <phoneticPr fontId="1"/>
  </si>
  <si>
    <t>明野西</t>
    <rPh sb="0" eb="2">
      <t>アケノ</t>
    </rPh>
    <rPh sb="2" eb="3">
      <t>ニシ</t>
    </rPh>
    <phoneticPr fontId="1"/>
  </si>
  <si>
    <t>竹田直入</t>
    <rPh sb="0" eb="2">
      <t>タケタ</t>
    </rPh>
    <rPh sb="2" eb="4">
      <t>ナオイリ</t>
    </rPh>
    <phoneticPr fontId="1"/>
  </si>
  <si>
    <t>明野東</t>
    <rPh sb="0" eb="2">
      <t>アケノ</t>
    </rPh>
    <rPh sb="2" eb="3">
      <t>ヒガシ</t>
    </rPh>
    <phoneticPr fontId="1"/>
  </si>
  <si>
    <t>寒田</t>
    <rPh sb="0" eb="2">
      <t>ソウダ</t>
    </rPh>
    <phoneticPr fontId="1"/>
  </si>
  <si>
    <t>挟間</t>
    <rPh sb="0" eb="2">
      <t>ハザマ</t>
    </rPh>
    <phoneticPr fontId="1"/>
  </si>
  <si>
    <t>宗方</t>
    <rPh sb="0" eb="2">
      <t>ムナカタ</t>
    </rPh>
    <phoneticPr fontId="1"/>
  </si>
  <si>
    <t>鴛野</t>
    <rPh sb="0" eb="2">
      <t>オシノ</t>
    </rPh>
    <phoneticPr fontId="1"/>
  </si>
  <si>
    <t>明野北</t>
    <rPh sb="0" eb="2">
      <t>アケノ</t>
    </rPh>
    <rPh sb="2" eb="3">
      <t>キタ</t>
    </rPh>
    <phoneticPr fontId="1"/>
  </si>
  <si>
    <t>明治</t>
    <rPh sb="0" eb="2">
      <t>メイジ</t>
    </rPh>
    <phoneticPr fontId="1"/>
  </si>
  <si>
    <t>金池長浜</t>
    <rPh sb="0" eb="2">
      <t>カナイケ</t>
    </rPh>
    <rPh sb="2" eb="4">
      <t>ナガハマ</t>
    </rPh>
    <phoneticPr fontId="1"/>
  </si>
  <si>
    <t>明治北</t>
    <rPh sb="0" eb="2">
      <t>メイジ</t>
    </rPh>
    <rPh sb="2" eb="3">
      <t>キタ</t>
    </rPh>
    <phoneticPr fontId="1"/>
  </si>
  <si>
    <t>吉野</t>
    <rPh sb="0" eb="2">
      <t>ヨシノ</t>
    </rPh>
    <phoneticPr fontId="1"/>
  </si>
  <si>
    <t>八幡</t>
    <rPh sb="0" eb="2">
      <t>ヤハタ</t>
    </rPh>
    <phoneticPr fontId="1"/>
  </si>
  <si>
    <t>住吉</t>
    <rPh sb="0" eb="2">
      <t>スミヨシ</t>
    </rPh>
    <phoneticPr fontId="1"/>
  </si>
  <si>
    <t>大在</t>
    <rPh sb="0" eb="2">
      <t>オオザイ</t>
    </rPh>
    <phoneticPr fontId="1"/>
  </si>
  <si>
    <t>大野</t>
    <rPh sb="0" eb="2">
      <t>オオノ</t>
    </rPh>
    <phoneticPr fontId="1"/>
  </si>
  <si>
    <t>滝尾下郡</t>
    <rPh sb="0" eb="2">
      <t>タキオ</t>
    </rPh>
    <rPh sb="2" eb="4">
      <t>シモゴオリ</t>
    </rPh>
    <phoneticPr fontId="1"/>
  </si>
  <si>
    <t>西の台</t>
    <rPh sb="0" eb="1">
      <t>ニシ</t>
    </rPh>
    <rPh sb="2" eb="3">
      <t>ダイ</t>
    </rPh>
    <phoneticPr fontId="1"/>
  </si>
  <si>
    <t>別保</t>
    <rPh sb="0" eb="2">
      <t>ベッポ</t>
    </rPh>
    <phoneticPr fontId="1"/>
  </si>
  <si>
    <t>判田</t>
    <rPh sb="0" eb="2">
      <t>ハンダ</t>
    </rPh>
    <phoneticPr fontId="1"/>
  </si>
  <si>
    <t>森岡</t>
    <rPh sb="0" eb="2">
      <t>モリオカ</t>
    </rPh>
    <phoneticPr fontId="1"/>
  </si>
  <si>
    <t>大道</t>
    <rPh sb="0" eb="2">
      <t>オオミチ</t>
    </rPh>
    <phoneticPr fontId="1"/>
  </si>
  <si>
    <t>三佐</t>
    <rPh sb="0" eb="2">
      <t>ミサ</t>
    </rPh>
    <phoneticPr fontId="1"/>
  </si>
  <si>
    <t>中島荷揚</t>
    <rPh sb="0" eb="2">
      <t>ナカシマ</t>
    </rPh>
    <rPh sb="2" eb="4">
      <t>ニアゲ</t>
    </rPh>
    <phoneticPr fontId="1"/>
  </si>
  <si>
    <t>春　日</t>
    <rPh sb="0" eb="1">
      <t>ハル</t>
    </rPh>
    <rPh sb="2" eb="3">
      <t>ニチ</t>
    </rPh>
    <phoneticPr fontId="1"/>
  </si>
  <si>
    <t>由布川</t>
    <rPh sb="0" eb="2">
      <t>ユフ</t>
    </rPh>
    <rPh sb="2" eb="3">
      <t>ガワ</t>
    </rPh>
    <phoneticPr fontId="1"/>
  </si>
  <si>
    <t>東稙田</t>
    <rPh sb="0" eb="1">
      <t>ヒガシ</t>
    </rPh>
    <rPh sb="1" eb="2">
      <t>ショク</t>
    </rPh>
    <rPh sb="2" eb="3">
      <t>タ</t>
    </rPh>
    <phoneticPr fontId="1"/>
  </si>
  <si>
    <t>-</t>
    <phoneticPr fontId="1"/>
  </si>
  <si>
    <t>④１３：２０～</t>
    <phoneticPr fontId="1"/>
  </si>
  <si>
    <t>賀来</t>
    <rPh sb="0" eb="2">
      <t>カク</t>
    </rPh>
    <phoneticPr fontId="1"/>
  </si>
  <si>
    <t>城南</t>
    <rPh sb="0" eb="2">
      <t>ジョウナン</t>
    </rPh>
    <phoneticPr fontId="1"/>
  </si>
  <si>
    <t>春日</t>
    <rPh sb="0" eb="2">
      <t>カスガ</t>
    </rPh>
    <phoneticPr fontId="1"/>
  </si>
  <si>
    <t>東稙田</t>
    <rPh sb="0" eb="1">
      <t>ヒガシ</t>
    </rPh>
    <rPh sb="1" eb="3">
      <t>ワサダ</t>
    </rPh>
    <phoneticPr fontId="1"/>
  </si>
  <si>
    <t>鶴崎</t>
    <rPh sb="0" eb="2">
      <t>ツルサキ</t>
    </rPh>
    <phoneticPr fontId="1"/>
  </si>
  <si>
    <t>戸次</t>
    <rPh sb="0" eb="1">
      <t>ヘ</t>
    </rPh>
    <rPh sb="1" eb="2">
      <t>ツギ</t>
    </rPh>
    <phoneticPr fontId="1"/>
  </si>
  <si>
    <t>横瀬</t>
    <rPh sb="0" eb="2">
      <t>ヨコセ</t>
    </rPh>
    <phoneticPr fontId="1"/>
  </si>
  <si>
    <t>中島荷揚</t>
    <rPh sb="0" eb="2">
      <t>ナカシマ</t>
    </rPh>
    <rPh sb="2" eb="4">
      <t>ニアゲ</t>
    </rPh>
    <phoneticPr fontId="1"/>
  </si>
  <si>
    <t>春日</t>
    <rPh sb="0" eb="2">
      <t>カスガ</t>
    </rPh>
    <phoneticPr fontId="1"/>
  </si>
  <si>
    <t>日岡</t>
    <rPh sb="0" eb="2">
      <t>ヒオカ</t>
    </rPh>
    <phoneticPr fontId="1"/>
  </si>
  <si>
    <t>東稙田</t>
    <rPh sb="0" eb="1">
      <t>ヒガシ</t>
    </rPh>
    <rPh sb="1" eb="3">
      <t>ワサダ</t>
    </rPh>
    <phoneticPr fontId="1"/>
  </si>
  <si>
    <t>荏隈</t>
    <rPh sb="0" eb="2">
      <t>エノクマ</t>
    </rPh>
    <phoneticPr fontId="1"/>
  </si>
  <si>
    <t>横瀬小（横瀬）</t>
    <rPh sb="0" eb="2">
      <t>ヨコセ</t>
    </rPh>
    <rPh sb="2" eb="3">
      <t>ショウ</t>
    </rPh>
    <rPh sb="4" eb="6">
      <t>ヨコセ</t>
    </rPh>
    <phoneticPr fontId="1"/>
  </si>
  <si>
    <t>春日</t>
    <rPh sb="0" eb="2">
      <t>カスガ</t>
    </rPh>
    <phoneticPr fontId="1"/>
  </si>
  <si>
    <t>東稙田</t>
    <rPh sb="0" eb="1">
      <t>ヒガシ</t>
    </rPh>
    <rPh sb="1" eb="3">
      <t>ワサダ</t>
    </rPh>
    <phoneticPr fontId="1"/>
  </si>
  <si>
    <t>中島荷揚</t>
    <rPh sb="0" eb="2">
      <t>ナカシマ</t>
    </rPh>
    <rPh sb="2" eb="4">
      <t>ニアゲ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</si>
  <si>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</si>
  <si>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</si>
  <si>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</si>
  <si>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</si>
  <si>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</si>
  <si>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</si>
  <si>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</si>
  <si>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</si>
  <si>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</si>
  <si>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</si>
  <si>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</si>
  <si>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</si>
  <si>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春日　</t>
    <rPh sb="0" eb="2">
      <t>カスガ</t>
    </rPh>
    <phoneticPr fontId="1"/>
  </si>
  <si>
    <t>鶴崎</t>
    <rPh sb="0" eb="2">
      <t>ツルサキ</t>
    </rPh>
    <phoneticPr fontId="1"/>
  </si>
  <si>
    <t>中島荷揚</t>
    <rPh sb="0" eb="2">
      <t>ナカシマ</t>
    </rPh>
    <rPh sb="2" eb="4">
      <t>ニアゲ</t>
    </rPh>
    <phoneticPr fontId="1"/>
  </si>
  <si>
    <t>東稙田</t>
    <rPh sb="0" eb="1">
      <t>ヒガシ</t>
    </rPh>
    <rPh sb="1" eb="3">
      <t>ワサダ</t>
    </rPh>
    <phoneticPr fontId="1"/>
  </si>
  <si>
    <t>春日</t>
    <rPh sb="0" eb="2">
      <t>カスガ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</si>
  <si>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</si>
  <si>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</si>
  <si>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</si>
  <si>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</si>
  <si>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</si>
  <si>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</si>
  <si>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</si>
  <si>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</si>
  <si>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</si>
  <si>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</si>
  <si>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</si>
  <si>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</si>
  <si>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</si>
  <si>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順　位</t>
    <rPh sb="0" eb="1">
      <t>ジュン</t>
    </rPh>
    <rPh sb="2" eb="3">
      <t>イ</t>
    </rPh>
    <phoneticPr fontId="1"/>
  </si>
  <si>
    <t>勝　点</t>
    <rPh sb="0" eb="1">
      <t>カ</t>
    </rPh>
    <rPh sb="2" eb="3">
      <t>テン</t>
    </rPh>
    <phoneticPr fontId="1"/>
  </si>
  <si>
    <t>チーム数９</t>
    <rPh sb="3" eb="4">
      <t>スウ</t>
    </rPh>
    <phoneticPr fontId="1"/>
  </si>
  <si>
    <t>チーム数１０</t>
    <rPh sb="3" eb="4">
      <t>スウ</t>
    </rPh>
    <phoneticPr fontId="1"/>
  </si>
  <si>
    <t>秋季リーグ日程（予定）</t>
    <rPh sb="0" eb="2">
      <t>シュウキ</t>
    </rPh>
    <rPh sb="5" eb="7">
      <t>ニッテイ</t>
    </rPh>
    <rPh sb="8" eb="10">
      <t>ヨテイ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</si>
  <si>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</si>
  <si>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</si>
  <si>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</si>
  <si>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第４日目</t>
    <rPh sb="0" eb="1">
      <t>ダイ</t>
    </rPh>
    <rPh sb="2" eb="3">
      <t>ニチ</t>
    </rPh>
    <rPh sb="3" eb="4">
      <t>メ</t>
    </rPh>
    <phoneticPr fontId="1"/>
  </si>
  <si>
    <t>最終日</t>
    <rPh sb="0" eb="3">
      <t>サイシュウビ</t>
    </rPh>
    <phoneticPr fontId="1"/>
  </si>
  <si>
    <t>A　パート</t>
    <phoneticPr fontId="1"/>
  </si>
  <si>
    <t>P</t>
    <phoneticPr fontId="1"/>
  </si>
  <si>
    <t>B　パート</t>
    <phoneticPr fontId="1"/>
  </si>
  <si>
    <t>C　パート</t>
    <phoneticPr fontId="1"/>
  </si>
  <si>
    <t>D　パート</t>
    <phoneticPr fontId="1"/>
  </si>
  <si>
    <t>E　パート</t>
    <phoneticPr fontId="1"/>
  </si>
  <si>
    <t>２０１3年第４４回大分市少年サッカー春季リーグ日程（Aパート）</t>
    <rPh sb="4" eb="5">
      <t>ネン</t>
    </rPh>
    <rPh sb="5" eb="6">
      <t>ダイ</t>
    </rPh>
    <rPh sb="8" eb="9">
      <t>カイ</t>
    </rPh>
    <rPh sb="9" eb="12">
      <t>オオイタシ</t>
    </rPh>
    <rPh sb="12" eb="14">
      <t>ショウネン</t>
    </rPh>
    <rPh sb="18" eb="20">
      <t>シュンキ</t>
    </rPh>
    <rPh sb="23" eb="25">
      <t>ニッテイ</t>
    </rPh>
    <phoneticPr fontId="1"/>
  </si>
  <si>
    <t>運営委員　　城南、戸次</t>
    <rPh sb="0" eb="2">
      <t>ウンエイ</t>
    </rPh>
    <rPh sb="2" eb="4">
      <t>イイン</t>
    </rPh>
    <rPh sb="6" eb="8">
      <t>ジョウナン</t>
    </rPh>
    <rPh sb="9" eb="10">
      <t>ヘ</t>
    </rPh>
    <rPh sb="10" eb="11">
      <t>ツギ</t>
    </rPh>
    <phoneticPr fontId="1"/>
  </si>
  <si>
    <t>４/１４（日）</t>
    <rPh sb="5" eb="6">
      <t>ニチ</t>
    </rPh>
    <phoneticPr fontId="1"/>
  </si>
  <si>
    <r>
      <t>庄内　</t>
    </r>
    <r>
      <rPr>
        <b/>
        <sz val="8"/>
        <color theme="1"/>
        <rFont val="ＭＳ Ｐゴシック"/>
        <family val="3"/>
        <charset val="128"/>
        <scheme val="minor"/>
      </rPr>
      <t>多目的グランド</t>
    </r>
    <r>
      <rPr>
        <b/>
        <sz val="11"/>
        <color theme="1"/>
        <rFont val="ＭＳ Ｐゴシック"/>
        <family val="3"/>
        <charset val="128"/>
        <scheme val="minor"/>
      </rPr>
      <t>（庄内）</t>
    </r>
    <rPh sb="0" eb="2">
      <t>ショウナイ</t>
    </rPh>
    <rPh sb="3" eb="6">
      <t>タモクテキ</t>
    </rPh>
    <rPh sb="11" eb="13">
      <t>ショウナイ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</si>
  <si>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明野西小　　　　</t>
    </r>
    <r>
      <rPr>
        <b/>
        <sz val="8"/>
        <color theme="1"/>
        <rFont val="ＭＳ Ｐゴシック"/>
        <family val="3"/>
        <charset val="128"/>
        <scheme val="minor"/>
      </rPr>
      <t>（戸次）</t>
    </r>
    <rPh sb="0" eb="2">
      <t>アケノ</t>
    </rPh>
    <rPh sb="2" eb="3">
      <t>ニシ</t>
    </rPh>
    <rPh sb="3" eb="4">
      <t>ショウ</t>
    </rPh>
    <rPh sb="9" eb="10">
      <t>ヘ</t>
    </rPh>
    <rPh sb="10" eb="11">
      <t>ツギ</t>
    </rPh>
    <phoneticPr fontId="1"/>
  </si>
  <si>
    <t>4/28（日）</t>
    <rPh sb="5" eb="6">
      <t>ニチ</t>
    </rPh>
    <phoneticPr fontId="1"/>
  </si>
  <si>
    <t>５/１８　　（土）</t>
    <rPh sb="7" eb="8">
      <t>ド</t>
    </rPh>
    <phoneticPr fontId="1"/>
  </si>
  <si>
    <r>
      <t>庄内　</t>
    </r>
    <r>
      <rPr>
        <b/>
        <sz val="8"/>
        <color theme="1"/>
        <rFont val="ＭＳ Ｐゴシック"/>
        <family val="3"/>
        <charset val="128"/>
        <scheme val="minor"/>
      </rPr>
      <t>多目的グランド</t>
    </r>
    <r>
      <rPr>
        <b/>
        <sz val="11"/>
        <color theme="1"/>
        <rFont val="ＭＳ Ｐゴシック"/>
        <family val="3"/>
        <charset val="128"/>
        <scheme val="minor"/>
      </rPr>
      <t>（大道）</t>
    </r>
    <rPh sb="0" eb="2">
      <t>ショウナイ</t>
    </rPh>
    <rPh sb="3" eb="6">
      <t>タモクテキ</t>
    </rPh>
    <rPh sb="11" eb="13">
      <t>オオミチ</t>
    </rPh>
    <phoneticPr fontId="1"/>
  </si>
  <si>
    <r>
      <t>月形　</t>
    </r>
    <r>
      <rPr>
        <b/>
        <sz val="8"/>
        <color theme="1"/>
        <rFont val="ＭＳ Ｐゴシック"/>
        <family val="3"/>
        <charset val="128"/>
        <scheme val="minor"/>
      </rPr>
      <t>グランド</t>
    </r>
    <r>
      <rPr>
        <b/>
        <sz val="11"/>
        <color theme="1"/>
        <rFont val="ＭＳ Ｐゴシック"/>
        <family val="3"/>
        <charset val="128"/>
        <scheme val="minor"/>
      </rPr>
      <t>（三佐）</t>
    </r>
    <rPh sb="0" eb="2">
      <t>ツキガタ</t>
    </rPh>
    <rPh sb="8" eb="10">
      <t>ミサ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</si>
  <si>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久住</t>
    </r>
    <r>
      <rPr>
        <b/>
        <sz val="9"/>
        <color theme="1"/>
        <rFont val="ＭＳ Ｐゴシック"/>
        <family val="3"/>
        <charset val="128"/>
        <scheme val="minor"/>
      </rPr>
      <t>　　グランド　　　</t>
    </r>
    <r>
      <rPr>
        <b/>
        <sz val="6"/>
        <color theme="1"/>
        <rFont val="ＭＳ Ｐゴシック"/>
        <family val="3"/>
        <charset val="128"/>
        <scheme val="minor"/>
      </rPr>
      <t>（竹田直入）</t>
    </r>
    <rPh sb="0" eb="2">
      <t>クジュウ</t>
    </rPh>
    <rPh sb="12" eb="14">
      <t>タケタ</t>
    </rPh>
    <rPh sb="14" eb="16">
      <t>ナオイリ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</si>
  <si>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明野西　小</t>
    </r>
    <r>
      <rPr>
        <b/>
        <sz val="10"/>
        <color theme="1"/>
        <rFont val="ＭＳ Ｐゴシック"/>
        <family val="3"/>
        <charset val="128"/>
        <scheme val="minor"/>
      </rPr>
      <t>　　</t>
    </r>
    <r>
      <rPr>
        <b/>
        <sz val="6"/>
        <color theme="1"/>
        <rFont val="ＭＳ Ｐゴシック"/>
        <family val="3"/>
        <charset val="128"/>
        <scheme val="minor"/>
      </rPr>
      <t>　</t>
    </r>
    <r>
      <rPr>
        <b/>
        <sz val="8"/>
        <color theme="1"/>
        <rFont val="ＭＳ Ｐゴシック"/>
        <family val="3"/>
        <charset val="128"/>
        <scheme val="minor"/>
      </rPr>
      <t>（明野西）</t>
    </r>
    <rPh sb="0" eb="2">
      <t>アケノ</t>
    </rPh>
    <rPh sb="2" eb="3">
      <t>ニシ</t>
    </rPh>
    <rPh sb="4" eb="5">
      <t>ショウ</t>
    </rPh>
    <rPh sb="9" eb="11">
      <t>アケノ</t>
    </rPh>
    <rPh sb="11" eb="12">
      <t>ニシ</t>
    </rPh>
    <phoneticPr fontId="1"/>
  </si>
  <si>
    <t>明野西小　（城南）</t>
    <rPh sb="0" eb="2">
      <t>アケノ</t>
    </rPh>
    <rPh sb="2" eb="3">
      <t>ニシ</t>
    </rPh>
    <rPh sb="3" eb="4">
      <t>ショウ</t>
    </rPh>
    <rPh sb="6" eb="8">
      <t>ジョウナン</t>
    </rPh>
    <phoneticPr fontId="1"/>
  </si>
  <si>
    <r>
      <t>月形　</t>
    </r>
    <r>
      <rPr>
        <b/>
        <sz val="8"/>
        <color theme="1"/>
        <rFont val="ＭＳ Ｐゴシック"/>
        <family val="3"/>
        <charset val="128"/>
        <scheme val="minor"/>
      </rPr>
      <t>グランド</t>
    </r>
    <r>
      <rPr>
        <b/>
        <sz val="11"/>
        <color theme="1"/>
        <rFont val="ＭＳ Ｐゴシック"/>
        <family val="3"/>
        <charset val="128"/>
        <scheme val="minor"/>
      </rPr>
      <t>　　（吉野）</t>
    </r>
    <rPh sb="0" eb="2">
      <t>ツキガタ</t>
    </rPh>
    <rPh sb="10" eb="12">
      <t>ヨシノ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</si>
  <si>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6/29（土）</t>
    </r>
    <r>
      <rPr>
        <b/>
        <sz val="12"/>
        <color theme="1"/>
        <rFont val="ＭＳ Ｐゴシック"/>
        <family val="3"/>
        <charset val="128"/>
      </rPr>
      <t>⤵</t>
    </r>
    <rPh sb="5" eb="6">
      <t>ド</t>
    </rPh>
    <phoneticPr fontId="1"/>
  </si>
  <si>
    <t>明野西グランド</t>
    <rPh sb="0" eb="2">
      <t>アケノ</t>
    </rPh>
    <rPh sb="2" eb="3">
      <t>ニシ</t>
    </rPh>
    <phoneticPr fontId="1"/>
  </si>
  <si>
    <t>県央大野</t>
    <rPh sb="0" eb="2">
      <t>ケンオウ</t>
    </rPh>
    <rPh sb="2" eb="4">
      <t>オオノ</t>
    </rPh>
    <phoneticPr fontId="1"/>
  </si>
  <si>
    <t>６/３０（日）</t>
    <rPh sb="5" eb="6">
      <t>ニチ</t>
    </rPh>
    <phoneticPr fontId="1"/>
  </si>
  <si>
    <r>
      <t>明治北小　</t>
    </r>
    <r>
      <rPr>
        <b/>
        <sz val="8"/>
        <color theme="1"/>
        <rFont val="ＭＳ Ｐゴシック"/>
        <family val="3"/>
        <charset val="128"/>
        <scheme val="minor"/>
      </rPr>
      <t>　（明治北）</t>
    </r>
    <rPh sb="0" eb="2">
      <t>メイジ</t>
    </rPh>
    <rPh sb="2" eb="3">
      <t>キタ</t>
    </rPh>
    <rPh sb="3" eb="4">
      <t>ショウ</t>
    </rPh>
    <rPh sb="7" eb="9">
      <t>メイジ</t>
    </rPh>
    <rPh sb="9" eb="10">
      <t>キタ</t>
    </rPh>
    <phoneticPr fontId="1"/>
  </si>
  <si>
    <r>
      <t>大在小　</t>
    </r>
    <r>
      <rPr>
        <b/>
        <sz val="8"/>
        <color theme="1"/>
        <rFont val="ＭＳ Ｐゴシック"/>
        <family val="3"/>
        <charset val="128"/>
        <scheme val="minor"/>
      </rPr>
      <t>　（明野北）</t>
    </r>
    <rPh sb="0" eb="2">
      <t>オオザイ</t>
    </rPh>
    <rPh sb="2" eb="3">
      <t>ショウ</t>
    </rPh>
    <rPh sb="6" eb="8">
      <t>アケノ</t>
    </rPh>
    <rPh sb="8" eb="9">
      <t>キタ</t>
    </rPh>
    <phoneticPr fontId="1"/>
  </si>
  <si>
    <t>4/2８（日）</t>
    <rPh sb="5" eb="6">
      <t>ニチ</t>
    </rPh>
    <phoneticPr fontId="1"/>
  </si>
  <si>
    <t>大在小　（大在）</t>
    <rPh sb="0" eb="2">
      <t>オオザイ</t>
    </rPh>
    <rPh sb="2" eb="3">
      <t>ショウ</t>
    </rPh>
    <rPh sb="5" eb="7">
      <t>オオザイ</t>
    </rPh>
    <phoneticPr fontId="1"/>
  </si>
  <si>
    <r>
      <t>由布川小　　</t>
    </r>
    <r>
      <rPr>
        <b/>
        <sz val="8"/>
        <color theme="1"/>
        <rFont val="ＭＳ Ｐゴシック"/>
        <family val="3"/>
        <charset val="128"/>
        <scheme val="minor"/>
      </rPr>
      <t>（東大分）</t>
    </r>
    <rPh sb="0" eb="2">
      <t>ユフ</t>
    </rPh>
    <rPh sb="2" eb="3">
      <t>ガワ</t>
    </rPh>
    <rPh sb="3" eb="4">
      <t>ショウ</t>
    </rPh>
    <rPh sb="7" eb="8">
      <t>ヒガシ</t>
    </rPh>
    <rPh sb="8" eb="10">
      <t>オオイタ</t>
    </rPh>
    <phoneticPr fontId="1"/>
  </si>
  <si>
    <t>5/２６ (日）</t>
    <rPh sb="6" eb="7">
      <t>ニチ</t>
    </rPh>
    <phoneticPr fontId="1"/>
  </si>
  <si>
    <r>
      <t>国宗　</t>
    </r>
    <r>
      <rPr>
        <b/>
        <sz val="8"/>
        <color theme="1"/>
        <rFont val="ＭＳ Ｐゴシック"/>
        <family val="3"/>
        <charset val="128"/>
        <scheme val="minor"/>
      </rPr>
      <t>グランド</t>
    </r>
    <r>
      <rPr>
        <b/>
        <sz val="11"/>
        <color theme="1"/>
        <rFont val="ＭＳ Ｐゴシック"/>
        <family val="3"/>
        <charset val="128"/>
        <scheme val="minor"/>
      </rPr>
      <t>（鶴崎）</t>
    </r>
    <rPh sb="0" eb="1">
      <t>クニ</t>
    </rPh>
    <rPh sb="8" eb="10">
      <t>ツルサキ</t>
    </rPh>
    <phoneticPr fontId="1"/>
  </si>
  <si>
    <r>
      <t>由布川小　　</t>
    </r>
    <r>
      <rPr>
        <b/>
        <sz val="8"/>
        <color theme="1"/>
        <rFont val="ＭＳ Ｐゴシック"/>
        <family val="3"/>
        <charset val="128"/>
        <scheme val="minor"/>
      </rPr>
      <t>（由布川）</t>
    </r>
    <rPh sb="0" eb="2">
      <t>ユフ</t>
    </rPh>
    <rPh sb="2" eb="3">
      <t>ガワ</t>
    </rPh>
    <rPh sb="3" eb="4">
      <t>ショウ</t>
    </rPh>
    <rPh sb="7" eb="9">
      <t>ユフ</t>
    </rPh>
    <rPh sb="9" eb="10">
      <t>ガワ</t>
    </rPh>
    <phoneticPr fontId="1"/>
  </si>
  <si>
    <t>６/2９　（土）</t>
    <rPh sb="6" eb="7">
      <t>ド</t>
    </rPh>
    <phoneticPr fontId="1"/>
  </si>
  <si>
    <t>大在小（豊府）</t>
    <rPh sb="0" eb="2">
      <t>オオザイ</t>
    </rPh>
    <rPh sb="2" eb="3">
      <t>ショウ</t>
    </rPh>
    <rPh sb="4" eb="6">
      <t>ホウフ</t>
    </rPh>
    <phoneticPr fontId="1"/>
  </si>
  <si>
    <t>桃園小　　（桃園）</t>
    <rPh sb="0" eb="2">
      <t>モモゾノ</t>
    </rPh>
    <rPh sb="2" eb="3">
      <t>ショウ</t>
    </rPh>
    <rPh sb="6" eb="8">
      <t>モモゾノ</t>
    </rPh>
    <phoneticPr fontId="1"/>
  </si>
  <si>
    <t>運営委員　由布川　、豊府</t>
    <rPh sb="0" eb="2">
      <t>ウンエイ</t>
    </rPh>
    <rPh sb="2" eb="4">
      <t>イイン</t>
    </rPh>
    <rPh sb="5" eb="7">
      <t>ユフ</t>
    </rPh>
    <rPh sb="7" eb="8">
      <t>ガワ</t>
    </rPh>
    <rPh sb="10" eb="12">
      <t>ホウフ</t>
    </rPh>
    <phoneticPr fontId="1"/>
  </si>
  <si>
    <t>南大分Ａ</t>
    <rPh sb="0" eb="3">
      <t>ミナミオオイタ</t>
    </rPh>
    <phoneticPr fontId="1"/>
  </si>
  <si>
    <t>南大分Ａ　</t>
    <rPh sb="0" eb="3">
      <t>ミナミオオイタ</t>
    </rPh>
    <phoneticPr fontId="1"/>
  </si>
  <si>
    <t>４/２８（日）</t>
    <rPh sb="5" eb="6">
      <t>ニチ</t>
    </rPh>
    <phoneticPr fontId="1"/>
  </si>
  <si>
    <r>
      <t>西部　</t>
    </r>
    <r>
      <rPr>
        <b/>
        <sz val="9"/>
        <color theme="1"/>
        <rFont val="ＭＳ Ｐゴシック"/>
        <family val="3"/>
        <charset val="128"/>
        <scheme val="minor"/>
      </rPr>
      <t>　グランド</t>
    </r>
    <r>
      <rPr>
        <b/>
        <sz val="8"/>
        <color theme="1"/>
        <rFont val="ＭＳ Ｐゴシック"/>
        <family val="3"/>
        <charset val="128"/>
        <scheme val="minor"/>
      </rPr>
      <t>　</t>
    </r>
    <r>
      <rPr>
        <b/>
        <sz val="6"/>
        <color theme="1"/>
        <rFont val="ＭＳ Ｐゴシック"/>
        <family val="3"/>
        <charset val="128"/>
        <scheme val="minor"/>
      </rPr>
      <t>（南大分Ａ）</t>
    </r>
    <rPh sb="0" eb="2">
      <t>サイブ</t>
    </rPh>
    <rPh sb="10" eb="13">
      <t>ミナミオオイタ</t>
    </rPh>
    <phoneticPr fontId="1"/>
  </si>
  <si>
    <r>
      <t>西部　</t>
    </r>
    <r>
      <rPr>
        <b/>
        <sz val="9"/>
        <color theme="1"/>
        <rFont val="ＭＳ Ｐゴシック"/>
        <family val="3"/>
        <charset val="128"/>
        <scheme val="minor"/>
      </rPr>
      <t>　グランド</t>
    </r>
    <r>
      <rPr>
        <b/>
        <sz val="8"/>
        <color theme="1"/>
        <rFont val="ＭＳ Ｐゴシック"/>
        <family val="3"/>
        <charset val="128"/>
        <scheme val="minor"/>
      </rPr>
      <t>　</t>
    </r>
    <r>
      <rPr>
        <b/>
        <sz val="9"/>
        <color theme="1"/>
        <rFont val="ＭＳ Ｐゴシック"/>
        <family val="3"/>
        <charset val="128"/>
        <scheme val="minor"/>
      </rPr>
      <t>（森岡）</t>
    </r>
    <rPh sb="0" eb="2">
      <t>サイブ</t>
    </rPh>
    <rPh sb="10" eb="12">
      <t>モリオカ</t>
    </rPh>
    <phoneticPr fontId="1"/>
  </si>
  <si>
    <r>
      <t>西部　</t>
    </r>
    <r>
      <rPr>
        <b/>
        <sz val="8"/>
        <color theme="1"/>
        <rFont val="ＭＳ Ｐゴシック"/>
        <family val="3"/>
        <charset val="128"/>
        <scheme val="minor"/>
      </rPr>
      <t>グランド</t>
    </r>
    <r>
      <rPr>
        <b/>
        <sz val="11"/>
        <color theme="1"/>
        <rFont val="ＭＳ Ｐゴシック"/>
        <family val="3"/>
        <charset val="128"/>
        <scheme val="minor"/>
      </rPr>
      <t>　　（春日）</t>
    </r>
    <rPh sb="0" eb="2">
      <t>サイブ</t>
    </rPh>
    <rPh sb="10" eb="12">
      <t>カスガ</t>
    </rPh>
    <phoneticPr fontId="1"/>
  </si>
  <si>
    <r>
      <t>金池小</t>
    </r>
    <r>
      <rPr>
        <b/>
        <sz val="6"/>
        <color theme="1"/>
        <rFont val="ＭＳ Ｐゴシック"/>
        <family val="3"/>
        <charset val="128"/>
        <scheme val="minor"/>
      </rPr>
      <t>（金池長浜）</t>
    </r>
    <rPh sb="0" eb="2">
      <t>カナイケ</t>
    </rPh>
    <rPh sb="2" eb="3">
      <t>ショウ</t>
    </rPh>
    <rPh sb="4" eb="6">
      <t>カナイケ</t>
    </rPh>
    <rPh sb="6" eb="8">
      <t>ナガハマ</t>
    </rPh>
    <phoneticPr fontId="1"/>
  </si>
  <si>
    <t>６/２９（土）</t>
    <rPh sb="5" eb="6">
      <t>ド</t>
    </rPh>
    <phoneticPr fontId="1"/>
  </si>
  <si>
    <t>5/1８　(土）</t>
    <rPh sb="6" eb="7">
      <t>ド</t>
    </rPh>
    <phoneticPr fontId="1"/>
  </si>
  <si>
    <r>
      <t>金池小　　</t>
    </r>
    <r>
      <rPr>
        <b/>
        <sz val="9"/>
        <color theme="1"/>
        <rFont val="ＭＳ Ｐゴシック"/>
        <family val="3"/>
        <charset val="128"/>
        <scheme val="minor"/>
      </rPr>
      <t>　（狭間）</t>
    </r>
    <rPh sb="0" eb="2">
      <t>カナイケ</t>
    </rPh>
    <rPh sb="2" eb="3">
      <t>ショウ</t>
    </rPh>
    <rPh sb="7" eb="9">
      <t>ハザマ</t>
    </rPh>
    <rPh sb="9" eb="10">
      <t>ヌノカワ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</si>
  <si>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サンスポーツランドみえ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8"/>
        <color theme="1"/>
        <rFont val="ＭＳ Ｐゴシック"/>
        <family val="3"/>
        <charset val="128"/>
        <scheme val="minor"/>
      </rPr>
      <t>（大野）</t>
    </r>
    <rPh sb="13" eb="15">
      <t>オオノ</t>
    </rPh>
    <phoneticPr fontId="1"/>
  </si>
  <si>
    <r>
      <t>東稙田小　　　</t>
    </r>
    <r>
      <rPr>
        <b/>
        <sz val="6"/>
        <color theme="1"/>
        <rFont val="ＭＳ Ｐゴシック"/>
        <family val="3"/>
        <charset val="128"/>
        <scheme val="minor"/>
      </rPr>
      <t>（東稙田</t>
    </r>
    <r>
      <rPr>
        <b/>
        <sz val="8"/>
        <color theme="1"/>
        <rFont val="ＭＳ Ｐゴシック"/>
        <family val="3"/>
        <charset val="128"/>
        <scheme val="minor"/>
      </rPr>
      <t>）</t>
    </r>
    <rPh sb="0" eb="1">
      <t>ヒガシ</t>
    </rPh>
    <rPh sb="1" eb="3">
      <t>ワサダ</t>
    </rPh>
    <rPh sb="3" eb="4">
      <t>ショウ</t>
    </rPh>
    <rPh sb="8" eb="9">
      <t>ヒガシ</t>
    </rPh>
    <rPh sb="9" eb="11">
      <t>ワサダ</t>
    </rPh>
    <phoneticPr fontId="1"/>
  </si>
  <si>
    <r>
      <t>判田小</t>
    </r>
    <r>
      <rPr>
        <b/>
        <sz val="6"/>
        <color theme="1"/>
        <rFont val="ＭＳ Ｐゴシック"/>
        <family val="3"/>
        <charset val="128"/>
        <scheme val="minor"/>
      </rPr>
      <t>（中島荷揚）</t>
    </r>
    <rPh sb="0" eb="2">
      <t>ハンダ</t>
    </rPh>
    <rPh sb="2" eb="3">
      <t>ショウ</t>
    </rPh>
    <rPh sb="4" eb="6">
      <t>ナカシマ</t>
    </rPh>
    <rPh sb="6" eb="8">
      <t>ニアゲ</t>
    </rPh>
    <phoneticPr fontId="1"/>
  </si>
  <si>
    <t>５/２６（日）</t>
    <rPh sb="5" eb="6">
      <t>ニチ</t>
    </rPh>
    <phoneticPr fontId="1"/>
  </si>
  <si>
    <t>開家長浜</t>
    <rPh sb="0" eb="2">
      <t>カイケ</t>
    </rPh>
    <rPh sb="2" eb="4">
      <t>ナガハマ</t>
    </rPh>
    <phoneticPr fontId="1"/>
  </si>
  <si>
    <t>判田小　　（判田）</t>
    <rPh sb="0" eb="2">
      <t>ハンダ</t>
    </rPh>
    <rPh sb="2" eb="3">
      <t>ショウ</t>
    </rPh>
    <rPh sb="6" eb="8">
      <t>ハンダ</t>
    </rPh>
    <phoneticPr fontId="1"/>
  </si>
  <si>
    <t>5/２６（日）</t>
    <rPh sb="5" eb="6">
      <t>ニチ</t>
    </rPh>
    <phoneticPr fontId="1"/>
  </si>
  <si>
    <t>５/１８（土）</t>
    <rPh sb="5" eb="6">
      <t>ド</t>
    </rPh>
    <phoneticPr fontId="1"/>
  </si>
  <si>
    <t>荏隈小　（荏隈）</t>
    <rPh sb="0" eb="2">
      <t>エノクマ</t>
    </rPh>
    <rPh sb="2" eb="3">
      <t>ショウ</t>
    </rPh>
    <rPh sb="5" eb="7">
      <t>エノクマ</t>
    </rPh>
    <phoneticPr fontId="1"/>
  </si>
  <si>
    <t>運営委員　森岡、中島荷揚</t>
    <rPh sb="0" eb="2">
      <t>ウンエイ</t>
    </rPh>
    <rPh sb="2" eb="4">
      <t>イイン</t>
    </rPh>
    <rPh sb="5" eb="7">
      <t>モリオカ</t>
    </rPh>
    <rPh sb="8" eb="10">
      <t>ナカシマ</t>
    </rPh>
    <rPh sb="10" eb="12">
      <t>ニアゲ</t>
    </rPh>
    <phoneticPr fontId="1"/>
  </si>
  <si>
    <t>敷戸</t>
    <rPh sb="0" eb="2">
      <t>シキド</t>
    </rPh>
    <phoneticPr fontId="1"/>
  </si>
  <si>
    <t>南大分Ｂ</t>
    <rPh sb="0" eb="3">
      <t>ミナミオオイタ</t>
    </rPh>
    <phoneticPr fontId="1"/>
  </si>
  <si>
    <r>
      <t>西の台小　　</t>
    </r>
    <r>
      <rPr>
        <b/>
        <sz val="8"/>
        <color theme="1"/>
        <rFont val="ＭＳ Ｐゴシック"/>
        <family val="3"/>
        <charset val="128"/>
        <scheme val="minor"/>
      </rPr>
      <t>（西の台）</t>
    </r>
    <rPh sb="0" eb="1">
      <t>ニシ</t>
    </rPh>
    <rPh sb="2" eb="3">
      <t>ダイ</t>
    </rPh>
    <rPh sb="3" eb="4">
      <t>ショウ</t>
    </rPh>
    <rPh sb="7" eb="8">
      <t>ニシ</t>
    </rPh>
    <rPh sb="9" eb="10">
      <t>ダイ</t>
    </rPh>
    <phoneticPr fontId="1"/>
  </si>
  <si>
    <r>
      <t>明野東小　　</t>
    </r>
    <r>
      <rPr>
        <b/>
        <sz val="8"/>
        <color theme="1"/>
        <rFont val="ＭＳ Ｐゴシック"/>
        <family val="3"/>
        <charset val="128"/>
        <scheme val="minor"/>
      </rPr>
      <t>（明野東）</t>
    </r>
    <rPh sb="0" eb="2">
      <t>アケノ</t>
    </rPh>
    <rPh sb="2" eb="3">
      <t>ヒガシ</t>
    </rPh>
    <rPh sb="3" eb="4">
      <t>ショウ</t>
    </rPh>
    <rPh sb="7" eb="9">
      <t>アケノ</t>
    </rPh>
    <rPh sb="9" eb="10">
      <t>ヒガシ</t>
    </rPh>
    <phoneticPr fontId="1"/>
  </si>
  <si>
    <t>北群坂ノ市</t>
    <rPh sb="0" eb="3">
      <t>ホクグンサカ</t>
    </rPh>
    <rPh sb="4" eb="5">
      <t>イチ</t>
    </rPh>
    <phoneticPr fontId="1"/>
  </si>
  <si>
    <t>⑤１４：１０～</t>
    <phoneticPr fontId="1"/>
  </si>
  <si>
    <t>別保</t>
    <rPh sb="0" eb="2">
      <t>ベッポ</t>
    </rPh>
    <phoneticPr fontId="1"/>
  </si>
  <si>
    <t>-</t>
    <phoneticPr fontId="1"/>
  </si>
  <si>
    <t>明野東</t>
    <rPh sb="0" eb="2">
      <t>アケノ</t>
    </rPh>
    <rPh sb="2" eb="3">
      <t>ヒガシ</t>
    </rPh>
    <phoneticPr fontId="1"/>
  </si>
  <si>
    <t>４/２8（日）</t>
    <rPh sb="5" eb="6">
      <t>ニチ</t>
    </rPh>
    <phoneticPr fontId="1"/>
  </si>
  <si>
    <t>田尻小　　（田尻）</t>
    <rPh sb="0" eb="2">
      <t>タジリ</t>
    </rPh>
    <rPh sb="2" eb="3">
      <t>ショウ</t>
    </rPh>
    <rPh sb="6" eb="8">
      <t>タジリ</t>
    </rPh>
    <phoneticPr fontId="1"/>
  </si>
  <si>
    <t>滝尾下郡Ａ</t>
    <rPh sb="0" eb="2">
      <t>タキオ</t>
    </rPh>
    <rPh sb="2" eb="4">
      <t>シモゴオリ</t>
    </rPh>
    <phoneticPr fontId="1"/>
  </si>
  <si>
    <t>南大分Ｂ　</t>
    <rPh sb="0" eb="3">
      <t>ミナミオオイタ</t>
    </rPh>
    <phoneticPr fontId="1"/>
  </si>
  <si>
    <t>【注意事項】</t>
    <rPh sb="1" eb="3">
      <t>チュウイ</t>
    </rPh>
    <rPh sb="3" eb="5">
      <t>ジコウ</t>
    </rPh>
    <phoneticPr fontId="1"/>
  </si>
  <si>
    <t>※4/14（日）西の台会場の試合開始時間①１２時開始とする。</t>
    <rPh sb="6" eb="7">
      <t>ニチ</t>
    </rPh>
    <rPh sb="8" eb="9">
      <t>ニシ</t>
    </rPh>
    <rPh sb="10" eb="11">
      <t>ダイ</t>
    </rPh>
    <rPh sb="11" eb="13">
      <t>カイジョウ</t>
    </rPh>
    <rPh sb="14" eb="16">
      <t>シアイ</t>
    </rPh>
    <rPh sb="16" eb="18">
      <t>カイシ</t>
    </rPh>
    <rPh sb="18" eb="20">
      <t>ジカン</t>
    </rPh>
    <rPh sb="23" eb="24">
      <t>ジ</t>
    </rPh>
    <rPh sb="24" eb="26">
      <t>カイシ</t>
    </rPh>
    <phoneticPr fontId="1"/>
  </si>
  <si>
    <t>田尻</t>
    <rPh sb="0" eb="2">
      <t>タジリ</t>
    </rPh>
    <phoneticPr fontId="1"/>
  </si>
  <si>
    <t>八幡</t>
    <rPh sb="0" eb="2">
      <t>ヤハタ</t>
    </rPh>
    <phoneticPr fontId="1"/>
  </si>
  <si>
    <t>5/１８（土）</t>
    <rPh sb="5" eb="6">
      <t>ド</t>
    </rPh>
    <phoneticPr fontId="1"/>
  </si>
  <si>
    <r>
      <t>下郡小　　</t>
    </r>
    <r>
      <rPr>
        <b/>
        <sz val="6"/>
        <color theme="1"/>
        <rFont val="ＭＳ Ｐゴシック"/>
        <family val="3"/>
        <charset val="128"/>
        <scheme val="minor"/>
      </rPr>
      <t>　（滝尾下郡）</t>
    </r>
    <rPh sb="0" eb="2">
      <t>シモゴオリ</t>
    </rPh>
    <rPh sb="2" eb="3">
      <t>ショウ</t>
    </rPh>
    <rPh sb="7" eb="9">
      <t>タキオ</t>
    </rPh>
    <rPh sb="9" eb="11">
      <t>シモゴオリ</t>
    </rPh>
    <rPh sb="11" eb="12">
      <t>ヌノカワ</t>
    </rPh>
    <phoneticPr fontId="1"/>
  </si>
  <si>
    <t>金の手Ｇ　　（別保）</t>
    <rPh sb="0" eb="1">
      <t>カネ</t>
    </rPh>
    <rPh sb="2" eb="3">
      <t>テ</t>
    </rPh>
    <rPh sb="7" eb="9">
      <t>ベッポ</t>
    </rPh>
    <phoneticPr fontId="1"/>
  </si>
  <si>
    <r>
      <t>西部Ｇ上（Ｂ）　　　</t>
    </r>
    <r>
      <rPr>
        <b/>
        <sz val="8"/>
        <color theme="1"/>
        <rFont val="ＭＳ Ｐゴシック"/>
        <family val="3"/>
        <charset val="128"/>
        <scheme val="minor"/>
      </rPr>
      <t>（西の台）</t>
    </r>
    <rPh sb="0" eb="2">
      <t>セイブ</t>
    </rPh>
    <rPh sb="3" eb="4">
      <t>ウエ</t>
    </rPh>
    <rPh sb="11" eb="12">
      <t>ニシ</t>
    </rPh>
    <rPh sb="13" eb="14">
      <t>ダイ</t>
    </rPh>
    <phoneticPr fontId="1"/>
  </si>
  <si>
    <r>
      <t>西部Ｇ上（Ａ）　　　</t>
    </r>
    <r>
      <rPr>
        <b/>
        <sz val="8"/>
        <color theme="1"/>
        <rFont val="ＭＳ Ｐゴシック"/>
        <family val="3"/>
        <charset val="128"/>
        <scheme val="minor"/>
      </rPr>
      <t>（八幡）</t>
    </r>
    <rPh sb="0" eb="2">
      <t>セイブ</t>
    </rPh>
    <rPh sb="3" eb="4">
      <t>ウエ</t>
    </rPh>
    <rPh sb="11" eb="13">
      <t>ヤハタ</t>
    </rPh>
    <phoneticPr fontId="1"/>
  </si>
  <si>
    <t>滝尾下郡Ａ　</t>
    <rPh sb="0" eb="2">
      <t>タキオ</t>
    </rPh>
    <rPh sb="2" eb="4">
      <t>シモゴオリ</t>
    </rPh>
    <phoneticPr fontId="1"/>
  </si>
  <si>
    <t>敷戸</t>
    <rPh sb="0" eb="2">
      <t>シキド</t>
    </rPh>
    <phoneticPr fontId="1"/>
  </si>
  <si>
    <t>別保</t>
    <rPh sb="0" eb="2">
      <t>ベッポ</t>
    </rPh>
    <phoneticPr fontId="1"/>
  </si>
  <si>
    <t>横瀬</t>
    <rPh sb="0" eb="2">
      <t>ヨコセ</t>
    </rPh>
    <phoneticPr fontId="1"/>
  </si>
  <si>
    <t>-</t>
    <phoneticPr fontId="1"/>
  </si>
  <si>
    <t>６/２9（土）</t>
    <rPh sb="5" eb="6">
      <t>ド</t>
    </rPh>
    <phoneticPr fontId="1"/>
  </si>
  <si>
    <t>6/29（土）</t>
    <rPh sb="5" eb="6">
      <t>ド</t>
    </rPh>
    <phoneticPr fontId="1"/>
  </si>
  <si>
    <r>
      <t>明野東小　　</t>
    </r>
    <r>
      <rPr>
        <b/>
        <sz val="8"/>
        <color theme="1"/>
        <rFont val="ＭＳ Ｐゴシック"/>
        <family val="3"/>
        <charset val="128"/>
        <scheme val="minor"/>
      </rPr>
      <t>（明野東）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8"/>
        <color theme="1"/>
        <rFont val="ＭＳ Ｐゴシック"/>
        <family val="3"/>
        <charset val="128"/>
        <scheme val="minor"/>
      </rPr>
      <t>　</t>
    </r>
    <rPh sb="0" eb="2">
      <t>アケノ</t>
    </rPh>
    <rPh sb="2" eb="3">
      <t>ヒガシ</t>
    </rPh>
    <rPh sb="3" eb="4">
      <t>ショウ</t>
    </rPh>
    <rPh sb="7" eb="9">
      <t>アケノ</t>
    </rPh>
    <rPh sb="9" eb="10">
      <t>ヒガシ</t>
    </rPh>
    <phoneticPr fontId="1"/>
  </si>
  <si>
    <t>4/14（日）</t>
    <rPh sb="5" eb="6">
      <t>ニチ</t>
    </rPh>
    <phoneticPr fontId="1"/>
  </si>
  <si>
    <r>
      <t>田尻小　　</t>
    </r>
    <r>
      <rPr>
        <b/>
        <sz val="6"/>
        <color theme="1"/>
        <rFont val="ＭＳ Ｐゴシック"/>
        <family val="3"/>
        <charset val="128"/>
        <scheme val="minor"/>
      </rPr>
      <t>（北群坂ノ市）</t>
    </r>
    <rPh sb="0" eb="2">
      <t>タジリ</t>
    </rPh>
    <rPh sb="2" eb="3">
      <t>ショウ</t>
    </rPh>
    <rPh sb="6" eb="8">
      <t>ホクグン</t>
    </rPh>
    <rPh sb="8" eb="9">
      <t>サカ</t>
    </rPh>
    <rPh sb="10" eb="11">
      <t>イチ</t>
    </rPh>
    <phoneticPr fontId="1"/>
  </si>
  <si>
    <t>運営委員　　田尻、八幡</t>
    <rPh sb="0" eb="2">
      <t>ウンエイ</t>
    </rPh>
    <rPh sb="2" eb="4">
      <t>イイン</t>
    </rPh>
    <rPh sb="6" eb="8">
      <t>タジリ</t>
    </rPh>
    <rPh sb="9" eb="11">
      <t>ヤハタ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</si>
  <si>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南大分Ｂ</t>
    </r>
    <r>
      <rPr>
        <b/>
        <sz val="11"/>
        <color theme="1"/>
        <rFont val="ＭＳ Ｐゴシック"/>
        <family val="3"/>
        <charset val="128"/>
        <scheme val="minor"/>
      </rPr>
      <t>　</t>
    </r>
    <rPh sb="0" eb="3">
      <t>ミナミオオイタ</t>
    </rPh>
    <phoneticPr fontId="1"/>
  </si>
  <si>
    <t>４/１4（日）</t>
    <rPh sb="5" eb="6">
      <t>ニチ</t>
    </rPh>
    <phoneticPr fontId="1"/>
  </si>
  <si>
    <t>稙田小（稙田）</t>
    <rPh sb="0" eb="2">
      <t>ワサダ</t>
    </rPh>
    <rPh sb="2" eb="3">
      <t>ショウ</t>
    </rPh>
    <rPh sb="4" eb="6">
      <t>ワサダ</t>
    </rPh>
    <phoneticPr fontId="1"/>
  </si>
  <si>
    <t>川添小（東陽）</t>
    <rPh sb="0" eb="2">
      <t>カワゾエ</t>
    </rPh>
    <rPh sb="2" eb="3">
      <t>ショウ</t>
    </rPh>
    <rPh sb="4" eb="6">
      <t>トウヨウ</t>
    </rPh>
    <phoneticPr fontId="1"/>
  </si>
  <si>
    <r>
      <t>下郡小　　</t>
    </r>
    <r>
      <rPr>
        <b/>
        <sz val="6"/>
        <color theme="1"/>
        <rFont val="ＭＳ Ｐゴシック"/>
        <family val="3"/>
        <charset val="128"/>
        <scheme val="minor"/>
      </rPr>
      <t>（滝尾下郡）</t>
    </r>
    <rPh sb="0" eb="2">
      <t>シモゴオリ</t>
    </rPh>
    <rPh sb="2" eb="3">
      <t>ショウ</t>
    </rPh>
    <rPh sb="6" eb="8">
      <t>タキオ</t>
    </rPh>
    <rPh sb="8" eb="10">
      <t>シモゴオリ</t>
    </rPh>
    <phoneticPr fontId="1"/>
  </si>
  <si>
    <t>６/2９（土）</t>
    <rPh sb="5" eb="6">
      <t>ド</t>
    </rPh>
    <phoneticPr fontId="1"/>
  </si>
  <si>
    <t>6/3０（日）</t>
    <rPh sb="5" eb="6">
      <t>ニチ</t>
    </rPh>
    <phoneticPr fontId="1"/>
  </si>
  <si>
    <t>明治小　　（明治）</t>
    <rPh sb="0" eb="2">
      <t>メイジ</t>
    </rPh>
    <rPh sb="2" eb="3">
      <t>ショウ</t>
    </rPh>
    <rPh sb="6" eb="8">
      <t>メイジ</t>
    </rPh>
    <phoneticPr fontId="1"/>
  </si>
  <si>
    <t>グリーンカルチャー　（日岡）</t>
    <rPh sb="11" eb="13">
      <t>ヒオカ</t>
    </rPh>
    <phoneticPr fontId="1"/>
  </si>
  <si>
    <t>川添小　（東陽）</t>
    <rPh sb="0" eb="2">
      <t>カワゾエ</t>
    </rPh>
    <rPh sb="2" eb="3">
      <t>ショウ</t>
    </rPh>
    <rPh sb="5" eb="7">
      <t>トウヨウ</t>
    </rPh>
    <phoneticPr fontId="1"/>
  </si>
  <si>
    <t>稙田小　　（稙田）</t>
    <rPh sb="0" eb="2">
      <t>ワサダ</t>
    </rPh>
    <rPh sb="2" eb="3">
      <t>ショウ</t>
    </rPh>
    <rPh sb="6" eb="8">
      <t>ワサダ</t>
    </rPh>
    <phoneticPr fontId="1"/>
  </si>
  <si>
    <t>滝尾下郡Ｂ</t>
    <rPh sb="0" eb="2">
      <t>タキオ</t>
    </rPh>
    <rPh sb="2" eb="4">
      <t>シモゴオリ</t>
    </rPh>
    <phoneticPr fontId="1"/>
  </si>
  <si>
    <t>日岡</t>
    <rPh sb="0" eb="2">
      <t>ヒオカ</t>
    </rPh>
    <phoneticPr fontId="1"/>
  </si>
  <si>
    <t>-</t>
    <phoneticPr fontId="1"/>
  </si>
  <si>
    <t>住吉</t>
    <rPh sb="0" eb="2">
      <t>スミヨシ</t>
    </rPh>
    <phoneticPr fontId="1"/>
  </si>
  <si>
    <t>宗方</t>
    <rPh sb="0" eb="2">
      <t>ムナカタ</t>
    </rPh>
    <phoneticPr fontId="1"/>
  </si>
  <si>
    <t>賀来</t>
    <rPh sb="0" eb="2">
      <t>カク</t>
    </rPh>
    <phoneticPr fontId="1"/>
  </si>
  <si>
    <t>鴛野</t>
    <rPh sb="0" eb="2">
      <t>オシノ</t>
    </rPh>
    <phoneticPr fontId="1"/>
  </si>
  <si>
    <t>滝尾下郡Ｂ　</t>
    <rPh sb="0" eb="2">
      <t>タキオ</t>
    </rPh>
    <rPh sb="2" eb="4">
      <t>シモゴオリ</t>
    </rPh>
    <phoneticPr fontId="1"/>
  </si>
  <si>
    <t>滝尾下郡B</t>
    <rPh sb="0" eb="2">
      <t>タキオ</t>
    </rPh>
    <rPh sb="2" eb="4">
      <t>シモゴオリ</t>
    </rPh>
    <phoneticPr fontId="1"/>
  </si>
  <si>
    <t>運営委員　　住吉、稙田</t>
    <rPh sb="0" eb="2">
      <t>ウンエイ</t>
    </rPh>
    <rPh sb="2" eb="4">
      <t>イイン</t>
    </rPh>
    <rPh sb="6" eb="8">
      <t>スミヨシ</t>
    </rPh>
    <rPh sb="9" eb="11">
      <t>ワサダ</t>
    </rPh>
    <phoneticPr fontId="1"/>
  </si>
  <si>
    <r>
      <t>６/８（土）　</t>
    </r>
    <r>
      <rPr>
        <b/>
        <sz val="10"/>
        <color theme="1"/>
        <rFont val="ＭＳ Ｐゴシック"/>
        <family val="3"/>
        <charset val="128"/>
        <scheme val="minor"/>
      </rPr>
      <t>予備日</t>
    </r>
    <r>
      <rPr>
        <b/>
        <sz val="11"/>
        <color theme="1"/>
        <rFont val="ＭＳ Ｐゴシック"/>
        <family val="2"/>
        <charset val="128"/>
        <scheme val="minor"/>
      </rPr>
      <t>6/15（土）　</t>
    </r>
    <rPh sb="4" eb="5">
      <t>ド</t>
    </rPh>
    <rPh sb="7" eb="10">
      <t>ヨビビ</t>
    </rPh>
    <rPh sb="15" eb="16">
      <t>ド</t>
    </rPh>
    <phoneticPr fontId="1"/>
  </si>
  <si>
    <t>-</t>
    <phoneticPr fontId="1"/>
  </si>
  <si>
    <t>4/28　（日）　</t>
    <rPh sb="6" eb="7">
      <t>ニチ</t>
    </rPh>
    <phoneticPr fontId="1"/>
  </si>
  <si>
    <t>宗方小（宗方）</t>
    <rPh sb="0" eb="2">
      <t>ムナカタ</t>
    </rPh>
    <rPh sb="2" eb="3">
      <t>ショウ</t>
    </rPh>
    <rPh sb="4" eb="6">
      <t>ムナカタ</t>
    </rPh>
    <phoneticPr fontId="1"/>
  </si>
  <si>
    <t>明野北</t>
    <rPh sb="0" eb="2">
      <t>アケノ</t>
    </rPh>
    <rPh sb="2" eb="3">
      <t>キタ</t>
    </rPh>
    <phoneticPr fontId="1"/>
  </si>
  <si>
    <t>東大分</t>
    <rPh sb="0" eb="1">
      <t>ヒガシ</t>
    </rPh>
    <rPh sb="1" eb="3">
      <t>オオイタ</t>
    </rPh>
    <phoneticPr fontId="1"/>
  </si>
  <si>
    <t>桃園</t>
    <rPh sb="0" eb="2">
      <t>モモゾノ</t>
    </rPh>
    <phoneticPr fontId="1"/>
  </si>
  <si>
    <t>鶴崎</t>
    <rPh sb="0" eb="2">
      <t>ツルサキ</t>
    </rPh>
    <phoneticPr fontId="1"/>
  </si>
  <si>
    <t>県央大野</t>
    <rPh sb="0" eb="2">
      <t>ケンオウ</t>
    </rPh>
    <rPh sb="2" eb="4">
      <t>オオノ</t>
    </rPh>
    <phoneticPr fontId="1"/>
  </si>
  <si>
    <t>大在</t>
    <rPh sb="0" eb="2">
      <t>オオザイ</t>
    </rPh>
    <phoneticPr fontId="1"/>
  </si>
  <si>
    <t>２０１3年第４４回大分市少年サッカー春季リーグ日程（Bパート）</t>
    <rPh sb="4" eb="5">
      <t>ネン</t>
    </rPh>
    <rPh sb="5" eb="6">
      <t>ダイ</t>
    </rPh>
    <rPh sb="8" eb="9">
      <t>カイ</t>
    </rPh>
    <rPh sb="9" eb="12">
      <t>オオイタシ</t>
    </rPh>
    <rPh sb="12" eb="14">
      <t>ショウネン</t>
    </rPh>
    <rPh sb="18" eb="20">
      <t>シュンキ</t>
    </rPh>
    <rPh sb="23" eb="25">
      <t>ニッテイ</t>
    </rPh>
    <phoneticPr fontId="1"/>
  </si>
  <si>
    <t>２０１３年第４４回大分市少年サッカー春季リーグ日程（Ｃパート）</t>
    <rPh sb="4" eb="5">
      <t>ネン</t>
    </rPh>
    <rPh sb="5" eb="6">
      <t>ダイ</t>
    </rPh>
    <rPh sb="8" eb="9">
      <t>カイ</t>
    </rPh>
    <rPh sb="9" eb="12">
      <t>オオイタシ</t>
    </rPh>
    <rPh sb="12" eb="14">
      <t>ショウネン</t>
    </rPh>
    <rPh sb="18" eb="20">
      <t>シュンキ</t>
    </rPh>
    <rPh sb="23" eb="25">
      <t>ニッテイ</t>
    </rPh>
    <phoneticPr fontId="1"/>
  </si>
  <si>
    <t>２０１3年第４４回大分市少年サッカー春季リーグ日程（Ｄパート）</t>
    <rPh sb="4" eb="5">
      <t>ネン</t>
    </rPh>
    <rPh sb="5" eb="6">
      <t>ダイ</t>
    </rPh>
    <rPh sb="8" eb="9">
      <t>カイ</t>
    </rPh>
    <rPh sb="9" eb="12">
      <t>オオイタシ</t>
    </rPh>
    <rPh sb="12" eb="14">
      <t>ショウネン</t>
    </rPh>
    <rPh sb="18" eb="20">
      <t>シュンキ</t>
    </rPh>
    <rPh sb="23" eb="25">
      <t>ニッテイ</t>
    </rPh>
    <phoneticPr fontId="1"/>
  </si>
  <si>
    <t>２０１3年第４４回大分市少年サッカー春季リーグ日程（Eパート）</t>
    <rPh sb="4" eb="5">
      <t>ネン</t>
    </rPh>
    <rPh sb="5" eb="6">
      <t>ダイ</t>
    </rPh>
    <rPh sb="8" eb="9">
      <t>カイ</t>
    </rPh>
    <rPh sb="9" eb="12">
      <t>オオイタシ</t>
    </rPh>
    <rPh sb="12" eb="14">
      <t>ショウネン</t>
    </rPh>
    <rPh sb="18" eb="20">
      <t>シュンキ</t>
    </rPh>
    <rPh sb="23" eb="25">
      <t>ニッテイ</t>
    </rPh>
    <phoneticPr fontId="1"/>
  </si>
  <si>
    <t>明野西</t>
    <rPh sb="0" eb="2">
      <t>アケノ</t>
    </rPh>
    <rPh sb="2" eb="3">
      <t>ニシ</t>
    </rPh>
    <phoneticPr fontId="1"/>
  </si>
  <si>
    <t>２，１１</t>
    <phoneticPr fontId="1"/>
  </si>
  <si>
    <t>竹田直入</t>
    <rPh sb="0" eb="2">
      <t>タケタ</t>
    </rPh>
    <rPh sb="2" eb="4">
      <t>ナオイリ</t>
    </rPh>
    <phoneticPr fontId="1"/>
  </si>
  <si>
    <t>２，１１</t>
    <phoneticPr fontId="1"/>
  </si>
  <si>
    <t>寒田</t>
    <rPh sb="0" eb="2">
      <t>ソウダ</t>
    </rPh>
    <phoneticPr fontId="1"/>
  </si>
  <si>
    <t>２，００</t>
    <phoneticPr fontId="1"/>
  </si>
  <si>
    <t>１，６７</t>
    <phoneticPr fontId="1"/>
  </si>
  <si>
    <t>三佐</t>
    <rPh sb="0" eb="2">
      <t>ミサ</t>
    </rPh>
    <phoneticPr fontId="1"/>
  </si>
  <si>
    <t>１，００</t>
    <phoneticPr fontId="1"/>
  </si>
  <si>
    <t>大道</t>
    <rPh sb="0" eb="2">
      <t>オオミチ</t>
    </rPh>
    <phoneticPr fontId="1"/>
  </si>
  <si>
    <t>０，７８</t>
    <phoneticPr fontId="1"/>
  </si>
  <si>
    <t>庄内</t>
    <rPh sb="0" eb="2">
      <t>ショウナイ</t>
    </rPh>
    <phoneticPr fontId="1"/>
  </si>
  <si>
    <t>０，４４</t>
    <phoneticPr fontId="1"/>
  </si>
  <si>
    <t>城南</t>
    <rPh sb="0" eb="2">
      <t>ジョウナン</t>
    </rPh>
    <phoneticPr fontId="1"/>
  </si>
  <si>
    <t>春運営　城南、戸次</t>
    <rPh sb="0" eb="1">
      <t>ハル</t>
    </rPh>
    <rPh sb="1" eb="3">
      <t>ウンエイ</t>
    </rPh>
    <rPh sb="4" eb="6">
      <t>ジョウナン</t>
    </rPh>
    <rPh sb="7" eb="8">
      <t>ヘ</t>
    </rPh>
    <rPh sb="8" eb="9">
      <t>ツギ</t>
    </rPh>
    <phoneticPr fontId="1"/>
  </si>
  <si>
    <t>明治北</t>
    <rPh sb="0" eb="2">
      <t>メイジ</t>
    </rPh>
    <rPh sb="2" eb="3">
      <t>キタ</t>
    </rPh>
    <phoneticPr fontId="1"/>
  </si>
  <si>
    <t>２，６７</t>
    <phoneticPr fontId="1"/>
  </si>
  <si>
    <t>東大分</t>
    <rPh sb="0" eb="1">
      <t>ヒガシ</t>
    </rPh>
    <rPh sb="1" eb="3">
      <t>オオイタ</t>
    </rPh>
    <phoneticPr fontId="1"/>
  </si>
  <si>
    <t>１，６７</t>
    <phoneticPr fontId="1"/>
  </si>
  <si>
    <t>県央大野</t>
    <rPh sb="0" eb="2">
      <t>ケンオウ</t>
    </rPh>
    <rPh sb="2" eb="4">
      <t>オオノ</t>
    </rPh>
    <phoneticPr fontId="1"/>
  </si>
  <si>
    <t>１，６７</t>
    <phoneticPr fontId="1"/>
  </si>
  <si>
    <t>豊府</t>
    <rPh sb="0" eb="2">
      <t>ホウフ</t>
    </rPh>
    <phoneticPr fontId="1"/>
  </si>
  <si>
    <t>１，２２</t>
    <phoneticPr fontId="1"/>
  </si>
  <si>
    <t>鶴崎</t>
    <rPh sb="0" eb="2">
      <t>ツルサキ</t>
    </rPh>
    <phoneticPr fontId="1"/>
  </si>
  <si>
    <t>１，１１</t>
    <phoneticPr fontId="1"/>
  </si>
  <si>
    <t>大在</t>
    <rPh sb="0" eb="2">
      <t>オオザイ</t>
    </rPh>
    <phoneticPr fontId="1"/>
  </si>
  <si>
    <t>０，８９</t>
    <phoneticPr fontId="1"/>
  </si>
  <si>
    <t>由布川</t>
    <rPh sb="0" eb="2">
      <t>ユフ</t>
    </rPh>
    <rPh sb="2" eb="3">
      <t>ガワ</t>
    </rPh>
    <phoneticPr fontId="1"/>
  </si>
  <si>
    <t>０，７８</t>
    <phoneticPr fontId="1"/>
  </si>
  <si>
    <t>桃園</t>
    <rPh sb="0" eb="2">
      <t>モモゾノ</t>
    </rPh>
    <phoneticPr fontId="1"/>
  </si>
  <si>
    <t>０，７８</t>
    <phoneticPr fontId="1"/>
  </si>
  <si>
    <t>明野北</t>
    <rPh sb="0" eb="2">
      <t>アケノ</t>
    </rPh>
    <rPh sb="2" eb="3">
      <t>キタ</t>
    </rPh>
    <phoneticPr fontId="1"/>
  </si>
  <si>
    <t>春運営　由布川、豊府</t>
    <rPh sb="0" eb="1">
      <t>ハル</t>
    </rPh>
    <rPh sb="1" eb="3">
      <t>ウンエイ</t>
    </rPh>
    <rPh sb="4" eb="6">
      <t>ユフ</t>
    </rPh>
    <rPh sb="6" eb="7">
      <t>ガワ</t>
    </rPh>
    <rPh sb="8" eb="10">
      <t>ホウフ</t>
    </rPh>
    <phoneticPr fontId="1"/>
  </si>
  <si>
    <t xml:space="preserve">南大分A </t>
    <rPh sb="0" eb="3">
      <t>ミナミオオイタ</t>
    </rPh>
    <phoneticPr fontId="1"/>
  </si>
  <si>
    <t>荏隈</t>
    <rPh sb="0" eb="2">
      <t>エノクマ</t>
    </rPh>
    <phoneticPr fontId="1"/>
  </si>
  <si>
    <t>中島荷揚</t>
    <rPh sb="0" eb="2">
      <t>ナカシマ</t>
    </rPh>
    <rPh sb="2" eb="4">
      <t>ニアゲ</t>
    </rPh>
    <phoneticPr fontId="1"/>
  </si>
  <si>
    <t>２，１１</t>
    <phoneticPr fontId="1"/>
  </si>
  <si>
    <t>東稙田</t>
    <rPh sb="0" eb="1">
      <t>ヒガシ</t>
    </rPh>
    <rPh sb="1" eb="3">
      <t>ワサダ</t>
    </rPh>
    <phoneticPr fontId="1"/>
  </si>
  <si>
    <t>１，７８</t>
    <phoneticPr fontId="1"/>
  </si>
  <si>
    <t>大野</t>
    <rPh sb="0" eb="2">
      <t>オオノ</t>
    </rPh>
    <phoneticPr fontId="1"/>
  </si>
  <si>
    <t>１，５６</t>
    <phoneticPr fontId="1"/>
  </si>
  <si>
    <t>金池長浜</t>
    <rPh sb="0" eb="2">
      <t>カナイケ</t>
    </rPh>
    <rPh sb="2" eb="4">
      <t>ナガハマ</t>
    </rPh>
    <phoneticPr fontId="1"/>
  </si>
  <si>
    <t>１，３３</t>
    <phoneticPr fontId="1"/>
  </si>
  <si>
    <t>２，２０</t>
    <phoneticPr fontId="1"/>
  </si>
  <si>
    <t>１，９０</t>
    <phoneticPr fontId="1"/>
  </si>
  <si>
    <t>１，６０</t>
    <phoneticPr fontId="1"/>
  </si>
  <si>
    <t>１，４０</t>
    <phoneticPr fontId="1"/>
  </si>
  <si>
    <t>１，２０</t>
    <phoneticPr fontId="1"/>
  </si>
  <si>
    <t>０，７０</t>
    <phoneticPr fontId="1"/>
  </si>
  <si>
    <t>春運営　森岡、中島荷揚</t>
    <rPh sb="0" eb="1">
      <t>ハル</t>
    </rPh>
    <rPh sb="1" eb="3">
      <t>ウンエイ</t>
    </rPh>
    <rPh sb="4" eb="6">
      <t>モリオカ</t>
    </rPh>
    <rPh sb="7" eb="9">
      <t>ナカシマ</t>
    </rPh>
    <rPh sb="9" eb="11">
      <t>ニアゲ</t>
    </rPh>
    <phoneticPr fontId="1"/>
  </si>
  <si>
    <t>滝尾下郡</t>
    <rPh sb="0" eb="2">
      <t>タキオ</t>
    </rPh>
    <rPh sb="2" eb="4">
      <t>シモゴオリ</t>
    </rPh>
    <phoneticPr fontId="1"/>
  </si>
  <si>
    <t>２，４０</t>
    <phoneticPr fontId="1"/>
  </si>
  <si>
    <t>１，８０</t>
    <phoneticPr fontId="1"/>
  </si>
  <si>
    <t>１，８０</t>
    <phoneticPr fontId="1"/>
  </si>
  <si>
    <t>別保</t>
    <rPh sb="0" eb="2">
      <t>ベッポ</t>
    </rPh>
    <phoneticPr fontId="1"/>
  </si>
  <si>
    <t>１，７０</t>
    <phoneticPr fontId="1"/>
  </si>
  <si>
    <t>西の台</t>
    <rPh sb="0" eb="1">
      <t>ニシ</t>
    </rPh>
    <rPh sb="2" eb="3">
      <t>ダイ</t>
    </rPh>
    <phoneticPr fontId="1"/>
  </si>
  <si>
    <t>１，４０</t>
    <phoneticPr fontId="1"/>
  </si>
  <si>
    <t>横瀬</t>
    <rPh sb="0" eb="2">
      <t>ヨコセ</t>
    </rPh>
    <phoneticPr fontId="1"/>
  </si>
  <si>
    <t>八幡</t>
    <rPh sb="0" eb="2">
      <t>ヤハタ</t>
    </rPh>
    <phoneticPr fontId="1"/>
  </si>
  <si>
    <t>１，１０</t>
    <phoneticPr fontId="1"/>
  </si>
  <si>
    <t>敷戸</t>
    <rPh sb="0" eb="2">
      <t>シキド</t>
    </rPh>
    <phoneticPr fontId="1"/>
  </si>
  <si>
    <t>０，９０</t>
    <phoneticPr fontId="1"/>
  </si>
  <si>
    <t>北群坂ノ市</t>
    <rPh sb="0" eb="2">
      <t>ホクグン</t>
    </rPh>
    <rPh sb="2" eb="3">
      <t>サカ</t>
    </rPh>
    <rPh sb="4" eb="5">
      <t>イチ</t>
    </rPh>
    <phoneticPr fontId="1"/>
  </si>
  <si>
    <t>０，５０</t>
    <phoneticPr fontId="1"/>
  </si>
  <si>
    <t>南大分B</t>
    <rPh sb="0" eb="3">
      <t>ミナミオオイタ</t>
    </rPh>
    <phoneticPr fontId="1"/>
  </si>
  <si>
    <t>春運営　田尻、八幡</t>
    <rPh sb="0" eb="1">
      <t>ハル</t>
    </rPh>
    <rPh sb="1" eb="3">
      <t>ウンエイ</t>
    </rPh>
    <rPh sb="4" eb="6">
      <t>タジリ</t>
    </rPh>
    <rPh sb="7" eb="9">
      <t>ヤハタ</t>
    </rPh>
    <phoneticPr fontId="1"/>
  </si>
  <si>
    <t>宗方</t>
    <rPh sb="0" eb="2">
      <t>ムナカタ</t>
    </rPh>
    <phoneticPr fontId="1"/>
  </si>
  <si>
    <t>明治</t>
    <rPh sb="0" eb="2">
      <t>メイジ</t>
    </rPh>
    <phoneticPr fontId="1"/>
  </si>
  <si>
    <t>２，１１</t>
    <phoneticPr fontId="1"/>
  </si>
  <si>
    <t>稙田</t>
    <rPh sb="0" eb="2">
      <t>ワサダ</t>
    </rPh>
    <phoneticPr fontId="1"/>
  </si>
  <si>
    <t>東陽</t>
    <rPh sb="0" eb="2">
      <t>トウヨウ</t>
    </rPh>
    <phoneticPr fontId="1"/>
  </si>
  <si>
    <t>住吉</t>
    <rPh sb="0" eb="2">
      <t>スミヨシ</t>
    </rPh>
    <phoneticPr fontId="1"/>
  </si>
  <si>
    <t>１，４４</t>
    <phoneticPr fontId="1"/>
  </si>
  <si>
    <t>日岡</t>
    <rPh sb="0" eb="2">
      <t>ヒオカ</t>
    </rPh>
    <phoneticPr fontId="1"/>
  </si>
  <si>
    <t>鴛野</t>
    <rPh sb="0" eb="2">
      <t>オシノ</t>
    </rPh>
    <phoneticPr fontId="1"/>
  </si>
  <si>
    <t>０，６７</t>
    <phoneticPr fontId="1"/>
  </si>
  <si>
    <t>０，３３</t>
    <phoneticPr fontId="1"/>
  </si>
  <si>
    <t>賀来</t>
    <rPh sb="0" eb="2">
      <t>カク</t>
    </rPh>
    <phoneticPr fontId="1"/>
  </si>
  <si>
    <t>春運営　住吉、稙田</t>
    <rPh sb="0" eb="1">
      <t>ハル</t>
    </rPh>
    <rPh sb="1" eb="3">
      <t>ウンエイ</t>
    </rPh>
    <rPh sb="4" eb="6">
      <t>スミヨシ</t>
    </rPh>
    <rPh sb="7" eb="9">
      <t>ワサダ</t>
    </rPh>
    <phoneticPr fontId="1"/>
  </si>
  <si>
    <t>滝尾下郡B</t>
    <rPh sb="0" eb="2">
      <t>タキオ</t>
    </rPh>
    <rPh sb="2" eb="4">
      <t>シモゴオリ</t>
    </rPh>
    <phoneticPr fontId="1"/>
  </si>
  <si>
    <t>０，８０</t>
    <phoneticPr fontId="1"/>
  </si>
  <si>
    <t>5部</t>
    <rPh sb="1" eb="2">
      <t>ブ</t>
    </rPh>
    <phoneticPr fontId="1"/>
  </si>
  <si>
    <t>4部</t>
    <rPh sb="1" eb="2">
      <t>ブ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</si>
  <si>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</si>
  <si>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</si>
  <si>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3部</t>
    <rPh sb="1" eb="2">
      <t>ブ</t>
    </rPh>
    <phoneticPr fontId="1"/>
  </si>
  <si>
    <t>9月2日(日）</t>
    <rPh sb="1" eb="2">
      <t>ガツ</t>
    </rPh>
    <rPh sb="3" eb="4">
      <t>ニチ</t>
    </rPh>
    <rPh sb="5" eb="6">
      <t>ニチ</t>
    </rPh>
    <phoneticPr fontId="1"/>
  </si>
  <si>
    <t>9月17日（月）</t>
    <rPh sb="1" eb="2">
      <t>ガツ</t>
    </rPh>
    <rPh sb="4" eb="5">
      <t>ニチ</t>
    </rPh>
    <rPh sb="6" eb="7">
      <t>ゲツ</t>
    </rPh>
    <phoneticPr fontId="1"/>
  </si>
  <si>
    <t>10月13日（土）</t>
    <rPh sb="2" eb="3">
      <t>ガツ</t>
    </rPh>
    <rPh sb="5" eb="6">
      <t>ニチ</t>
    </rPh>
    <rPh sb="7" eb="8">
      <t>ド</t>
    </rPh>
    <phoneticPr fontId="1"/>
  </si>
  <si>
    <t>10月14日(月）</t>
    <rPh sb="2" eb="3">
      <t>ガツ</t>
    </rPh>
    <rPh sb="5" eb="6">
      <t>ニチ</t>
    </rPh>
    <rPh sb="7" eb="8">
      <t>ゲツ</t>
    </rPh>
    <phoneticPr fontId="1"/>
  </si>
  <si>
    <t>11月3日（土）（4日（日））</t>
    <rPh sb="2" eb="3">
      <t>ガツ</t>
    </rPh>
    <rPh sb="4" eb="5">
      <t>ニチ</t>
    </rPh>
    <rPh sb="6" eb="7">
      <t>ド</t>
    </rPh>
    <rPh sb="10" eb="11">
      <t>ニチ</t>
    </rPh>
    <rPh sb="12" eb="13">
      <t>ニチ</t>
    </rPh>
    <phoneticPr fontId="1"/>
  </si>
  <si>
    <t>２０１３年度（平成２５年度）</t>
    <rPh sb="4" eb="5">
      <t>ネン</t>
    </rPh>
    <rPh sb="5" eb="6">
      <t>ド</t>
    </rPh>
    <rPh sb="7" eb="9">
      <t>ヘイセイ</t>
    </rPh>
    <rPh sb="11" eb="12">
      <t>ネン</t>
    </rPh>
    <rPh sb="12" eb="13">
      <t>ド</t>
    </rPh>
    <phoneticPr fontId="1"/>
  </si>
  <si>
    <t>第４４回大分市サッカースポーツ少年団春季予選リーグ戦成績結果</t>
    <rPh sb="0" eb="1">
      <t>ダイ</t>
    </rPh>
    <rPh sb="3" eb="4">
      <t>カイ</t>
    </rPh>
    <rPh sb="4" eb="7">
      <t>オオイタシ</t>
    </rPh>
    <rPh sb="15" eb="18">
      <t>ショウネンダン</t>
    </rPh>
    <rPh sb="18" eb="20">
      <t>シュンキ</t>
    </rPh>
    <rPh sb="20" eb="22">
      <t>ヨセン</t>
    </rPh>
    <rPh sb="25" eb="26">
      <t>セン</t>
    </rPh>
    <rPh sb="26" eb="28">
      <t>セイセキ</t>
    </rPh>
    <rPh sb="28" eb="30">
      <t>ケッカ</t>
    </rPh>
    <phoneticPr fontId="1"/>
  </si>
  <si>
    <t>吉野</t>
    <rPh sb="0" eb="2">
      <t>ヨシノ</t>
    </rPh>
    <phoneticPr fontId="1"/>
  </si>
  <si>
    <t>０，４０</t>
    <phoneticPr fontId="1"/>
  </si>
  <si>
    <t>０，１０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</si>
</sst>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center" wrapText="1" shrinkToFi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43" fontId="12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/>
    </xf>
    <xf numFmtId="0" fontId="11" fillId="0" borderId="16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1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26" xfId="0" applyFont="1" applyBorder="1" applyAlignment="1">
      <alignment horizontal="center" vertical="center"/>
    </xf>
    <xf numFmtId="43" fontId="12" fillId="0" borderId="27" xfId="0" applyNumberFormat="1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43" fontId="12" fillId="0" borderId="29" xfId="0" applyNumberFormat="1" applyFont="1" applyBorder="1" applyAlignment="1">
      <alignment horizontal="right" vertical="center"/>
    </xf>
    <xf numFmtId="0" fontId="0" fillId="0" borderId="30" xfId="0" applyBorder="1">
      <alignment vertical="center"/>
    </xf>
    <xf numFmtId="0" fontId="4" fillId="5" borderId="26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3" borderId="16" xfId="0" applyFont="1" applyFill="1" applyBorder="1" applyAlignment="1">
      <alignment horizontal="distributed" vertical="center"/>
    </xf>
    <xf numFmtId="0" fontId="11" fillId="3" borderId="16" xfId="0" applyFont="1" applyFill="1" applyBorder="1" applyAlignment="1">
      <alignment horizontal="distributed" vertical="center"/>
    </xf>
    <xf numFmtId="0" fontId="4" fillId="5" borderId="28" xfId="0" applyFont="1" applyFill="1" applyBorder="1" applyAlignment="1">
      <alignment horizontal="distributed"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1" fillId="4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4" fillId="6" borderId="16" xfId="0" applyFont="1" applyFill="1" applyBorder="1" applyAlignment="1">
      <alignment horizontal="distributed" vertical="center"/>
    </xf>
    <xf numFmtId="0" fontId="4" fillId="7" borderId="28" xfId="0" applyFont="1" applyFill="1" applyBorder="1" applyAlignment="1">
      <alignment horizontal="distributed" vertical="center"/>
    </xf>
    <xf numFmtId="0" fontId="4" fillId="7" borderId="16" xfId="0" applyFont="1" applyFill="1" applyBorder="1" applyAlignment="1">
      <alignment horizontal="distributed" vertical="center"/>
    </xf>
    <xf numFmtId="0" fontId="4" fillId="7" borderId="26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56" fontId="3" fillId="0" borderId="9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 shrinkToFit="1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56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1"/>
  <sheetViews>
    <sheetView workbookViewId="0">
      <selection activeCell="O46" sqref="O46"/>
    </sheetView>
  </sheetViews>
  <sheetFormatPr defaultRowHeight="13.5" x14ac:dyDescent="0.15"/>
  <cols>
    <col min="1" max="1" width="2.625" customWidth="1"/>
    <col min="2" max="2" width="3.75" customWidth="1"/>
    <col min="3" max="3" width="7.125" customWidth="1"/>
    <col min="4" max="33" width="3.625" customWidth="1"/>
    <col min="34" max="36" width="4.625" customWidth="1"/>
    <col min="37" max="37" width="5.25" customWidth="1"/>
    <col min="38" max="38" width="5" customWidth="1"/>
    <col min="39" max="40" width="4.625" customWidth="1"/>
  </cols>
  <sheetData>
    <row r="1" spans="2:40" ht="14.25" x14ac:dyDescent="0.15">
      <c r="C1" s="23" t="s">
        <v>124</v>
      </c>
    </row>
    <row r="2" spans="2:40" x14ac:dyDescent="0.15">
      <c r="C2" s="21" t="s">
        <v>125</v>
      </c>
    </row>
    <row r="4" spans="2:40" ht="27" x14ac:dyDescent="0.15">
      <c r="B4" s="6"/>
      <c r="C4" s="7"/>
      <c r="D4" s="130" t="s">
        <v>63</v>
      </c>
      <c r="E4" s="130"/>
      <c r="F4" s="130"/>
      <c r="G4" s="171" t="s">
        <v>34</v>
      </c>
      <c r="H4" s="169"/>
      <c r="I4" s="139"/>
      <c r="J4" s="130" t="s">
        <v>67</v>
      </c>
      <c r="K4" s="169"/>
      <c r="L4" s="169"/>
      <c r="M4" s="171" t="s">
        <v>54</v>
      </c>
      <c r="N4" s="130"/>
      <c r="O4" s="160"/>
      <c r="P4" s="130" t="s">
        <v>44</v>
      </c>
      <c r="Q4" s="130"/>
      <c r="R4" s="130"/>
      <c r="S4" s="171" t="s">
        <v>28</v>
      </c>
      <c r="T4" s="130"/>
      <c r="U4" s="160"/>
      <c r="V4" s="130" t="s">
        <v>36</v>
      </c>
      <c r="W4" s="130"/>
      <c r="X4" s="130"/>
      <c r="Y4" s="171" t="s">
        <v>33</v>
      </c>
      <c r="Z4" s="130"/>
      <c r="AA4" s="160"/>
      <c r="AB4" s="130" t="s">
        <v>55</v>
      </c>
      <c r="AC4" s="130"/>
      <c r="AD4" s="160"/>
      <c r="AE4" s="11" t="s">
        <v>4</v>
      </c>
      <c r="AF4" s="11" t="s">
        <v>5</v>
      </c>
      <c r="AG4" s="13" t="s">
        <v>6</v>
      </c>
      <c r="AH4" s="9" t="s">
        <v>7</v>
      </c>
      <c r="AI4" s="4" t="s">
        <v>8</v>
      </c>
      <c r="AJ4" s="9" t="s">
        <v>9</v>
      </c>
      <c r="AK4" s="12" t="s">
        <v>10</v>
      </c>
      <c r="AL4" s="14" t="s">
        <v>11</v>
      </c>
      <c r="AM4" s="13" t="s">
        <v>12</v>
      </c>
      <c r="AN4" s="14" t="s">
        <v>13</v>
      </c>
    </row>
    <row r="5" spans="2:40" ht="18" customHeight="1" x14ac:dyDescent="0.15">
      <c r="B5" s="172" t="str">
        <f>D4</f>
        <v>城南</v>
      </c>
      <c r="C5" s="8" t="s">
        <v>2</v>
      </c>
      <c r="D5" s="25"/>
      <c r="E5" s="25"/>
      <c r="F5" s="25"/>
      <c r="G5" s="6"/>
      <c r="H5" s="69" t="str">
        <f>IF(G6="","",IF(G6&gt;I6,"〇",IF(G6&lt;I6,"●",IF(G6=I6,"△",))))</f>
        <v>●</v>
      </c>
      <c r="I5" s="70"/>
      <c r="J5" s="69"/>
      <c r="K5" s="96" t="str">
        <f>IF(J6="","",IF(J6&gt;L6,"〇",IF(J6&lt;L6,"●",IF(J6=L6,"△",))))</f>
        <v>●</v>
      </c>
      <c r="L5" s="69"/>
      <c r="M5" s="6"/>
      <c r="N5" s="96" t="str">
        <f>IF(M6="","",IF(M6&gt;O6,"〇",IF(M6&lt;O6,"●",IF(M6=O6,"△",))))</f>
        <v>●</v>
      </c>
      <c r="O5" s="70"/>
      <c r="P5" s="69"/>
      <c r="Q5" s="96" t="str">
        <f>IF(P6="","",IF(P6&gt;R6,"〇",IF(P6&lt;R6,"●",IF(P6=R6,"△",))))</f>
        <v>●</v>
      </c>
      <c r="R5" s="69"/>
      <c r="S5" s="6"/>
      <c r="T5" s="96" t="str">
        <f>IF(S6="","",IF(S6&gt;U6,"〇",IF(S6&lt;U6,"●",IF(S6=U6,"△",))))</f>
        <v>●</v>
      </c>
      <c r="U5" s="70"/>
      <c r="V5" s="69"/>
      <c r="W5" s="97" t="str">
        <f>IF(V6="","",IF(V6&gt;X6,"〇",IF(V6&lt;X6,"●",IF(V6=X6,"△",))))</f>
        <v>●</v>
      </c>
      <c r="X5" s="69"/>
      <c r="Y5" s="6"/>
      <c r="Z5" s="97" t="str">
        <f>IF(Y6="","",IF(Y6&gt;AA6,"〇",IF(Y6&lt;AA6,"●",IF(Y6=AA6,"△",))))</f>
        <v>●</v>
      </c>
      <c r="AA5" s="70"/>
      <c r="AB5" s="69"/>
      <c r="AC5" s="96" t="str">
        <f>IF(AB6="","",IF(AB6&gt;AD6,"〇",IF(AB6&lt;AD6,"●",IF(AB6=AD6,"△",))))</f>
        <v>●</v>
      </c>
      <c r="AD5" s="70"/>
      <c r="AE5" s="174">
        <f>COUNTIF(G5:AD5,"〇")</f>
        <v>0</v>
      </c>
      <c r="AF5" s="174">
        <f>COUNTIF(G5:AD5,"●")</f>
        <v>8</v>
      </c>
      <c r="AG5" s="174">
        <f>COUNTIF(G5:AD5,"△")</f>
        <v>0</v>
      </c>
      <c r="AH5" s="174">
        <f>SUM(G6,J6,M6,P6,S6,V6,Y6,AB6)</f>
        <v>2</v>
      </c>
      <c r="AI5" s="174">
        <f>SUM(I6,L6,O6,R6,U6,X6,AA6,AD6)</f>
        <v>115</v>
      </c>
      <c r="AJ5" s="174">
        <f>(AE5*3)+(AG5*1)</f>
        <v>0</v>
      </c>
      <c r="AK5" s="174">
        <f>RANK(AJ5,AJ5:AJ22,0)</f>
        <v>9</v>
      </c>
      <c r="AL5" s="174">
        <f>AH5-AI5</f>
        <v>-113</v>
      </c>
      <c r="AM5" s="174">
        <f>RANK(AL5,AL5:AL22,0)</f>
        <v>9</v>
      </c>
      <c r="AN5" s="177"/>
    </row>
    <row r="6" spans="2:40" ht="18" customHeight="1" x14ac:dyDescent="0.15">
      <c r="B6" s="176"/>
      <c r="C6" s="10" t="s">
        <v>3</v>
      </c>
      <c r="D6" s="26"/>
      <c r="E6" s="26" t="s">
        <v>1</v>
      </c>
      <c r="F6" s="26"/>
      <c r="G6" s="19">
        <f>IF(F27="","",F27)</f>
        <v>1</v>
      </c>
      <c r="H6" s="68" t="s">
        <v>78</v>
      </c>
      <c r="I6" s="20">
        <f>IF(J27="","",J27)</f>
        <v>22</v>
      </c>
      <c r="J6" s="68">
        <f>IF(T27="","",T27)</f>
        <v>0</v>
      </c>
      <c r="K6" s="68" t="s">
        <v>78</v>
      </c>
      <c r="L6" s="68">
        <f>IF(P27="","",P27)</f>
        <v>21</v>
      </c>
      <c r="M6" s="19">
        <f>IF(F31="","",F31)</f>
        <v>0</v>
      </c>
      <c r="N6" s="68" t="s">
        <v>95</v>
      </c>
      <c r="O6" s="20">
        <f>IF(J33="","",J31)</f>
        <v>16</v>
      </c>
      <c r="P6" s="68">
        <f>IF(T35="","",T35)</f>
        <v>0</v>
      </c>
      <c r="Q6" s="68" t="s">
        <v>95</v>
      </c>
      <c r="R6" s="68">
        <f>IF(P35="","",P35)</f>
        <v>13</v>
      </c>
      <c r="S6" s="19">
        <f>IF(T31="","",T31)</f>
        <v>0</v>
      </c>
      <c r="T6" s="68" t="s">
        <v>95</v>
      </c>
      <c r="U6" s="20">
        <f>IF(P31="","",P31)</f>
        <v>12</v>
      </c>
      <c r="V6" s="68">
        <f>IF(AD39="","",AD39)</f>
        <v>0</v>
      </c>
      <c r="W6" s="68" t="s">
        <v>99</v>
      </c>
      <c r="X6" s="68">
        <f>IF(Z39="","",Z39)</f>
        <v>11</v>
      </c>
      <c r="Y6" s="19">
        <f>IF(F39="","",F39)</f>
        <v>0</v>
      </c>
      <c r="Z6" s="68" t="s">
        <v>97</v>
      </c>
      <c r="AA6" s="20">
        <f>IF(J39="","",J39)</f>
        <v>13</v>
      </c>
      <c r="AB6" s="68">
        <f>IF(Z35="","",Z35)</f>
        <v>1</v>
      </c>
      <c r="AC6" s="87" t="s">
        <v>95</v>
      </c>
      <c r="AD6" s="20">
        <f>IF(AD35="","",AD35)</f>
        <v>7</v>
      </c>
      <c r="AE6" s="175"/>
      <c r="AF6" s="175"/>
      <c r="AG6" s="175"/>
      <c r="AH6" s="175"/>
      <c r="AI6" s="175"/>
      <c r="AJ6" s="175"/>
      <c r="AK6" s="175"/>
      <c r="AL6" s="175"/>
      <c r="AM6" s="175"/>
      <c r="AN6" s="178"/>
    </row>
    <row r="7" spans="2:40" ht="18" customHeight="1" x14ac:dyDescent="0.15">
      <c r="B7" s="172" t="str">
        <f>G4</f>
        <v>竹田直入</v>
      </c>
      <c r="C7" s="8" t="s">
        <v>2</v>
      </c>
      <c r="D7" s="69"/>
      <c r="E7" s="96" t="str">
        <f>IF(D8="","",IF(D8&gt;F8,"〇",IF(D8&lt;F8,"●",IF(D8=F8,"△",))))</f>
        <v>〇</v>
      </c>
      <c r="F7" s="69"/>
      <c r="G7" s="46"/>
      <c r="H7" s="25"/>
      <c r="I7" s="47"/>
      <c r="J7" s="69"/>
      <c r="K7" s="96" t="str">
        <f>IF(J8="","",IF(J8&gt;L8,"〇",IF(J8&lt;L8,"●",IF(J8=L8,"△",))))</f>
        <v>●</v>
      </c>
      <c r="L7" s="69"/>
      <c r="M7" s="6"/>
      <c r="N7" s="97" t="str">
        <f>IF(M8="","",IF(M8&gt;O8,"〇",IF(M8&lt;O8,"●",IF(M8=O8,"△",))))</f>
        <v>〇</v>
      </c>
      <c r="O7" s="70"/>
      <c r="P7" s="69"/>
      <c r="Q7" s="96" t="str">
        <f>IF(P8="","",IF(P8&gt;R8,"〇",IF(P8&lt;R8,"●",IF(P8=R8,"△",))))</f>
        <v>〇</v>
      </c>
      <c r="R7" s="69"/>
      <c r="S7" s="6"/>
      <c r="T7" s="69" t="str">
        <f>IF(S8="","",IF(S8&gt;U8,"〇",IF(S8&lt;U8,"●",IF(#REF!&gt;#REF!,"△",IF(#REF!&lt;#REF!,"▲",)))))</f>
        <v>〇</v>
      </c>
      <c r="U7" s="70"/>
      <c r="V7" s="69"/>
      <c r="W7" s="96" t="str">
        <f>IF(V8="","",IF(V8&gt;X8,"〇",IF(V8&lt;X8,"●",IF(V8=X8,"△",))))</f>
        <v>〇</v>
      </c>
      <c r="X7" s="69"/>
      <c r="Y7" s="6"/>
      <c r="Z7" s="97" t="str">
        <f>IF(Y8="","",IF(Y8&gt;AA8,"〇",IF(Y8&lt;AA8,"●",IF(Y8=AA8,"△",))))</f>
        <v>△</v>
      </c>
      <c r="AA7" s="70"/>
      <c r="AB7" s="69"/>
      <c r="AC7" s="97" t="str">
        <f>IF(AB8="","",IF(AB8&gt;AD8,"〇",IF(AB8&lt;AD8,"●",IF(AB8=AD8,"△",))))</f>
        <v>〇</v>
      </c>
      <c r="AD7" s="70"/>
      <c r="AE7" s="174">
        <f>COUNTIF(D7:AD7,"〇")</f>
        <v>6</v>
      </c>
      <c r="AF7" s="174">
        <f>COUNTIF(D7:AD7,"●")</f>
        <v>1</v>
      </c>
      <c r="AG7" s="174">
        <f>COUNTIF(D7:AD7,"△")+COUNTIF(D7:AD7,"▲")</f>
        <v>1</v>
      </c>
      <c r="AH7" s="174">
        <f>SUM(D8,J8,M8,P8,S8,V8,Y8,AB8)</f>
        <v>38</v>
      </c>
      <c r="AI7" s="174">
        <f>SUM(F8,L8,O8,R8,U8,X8,AA8,AD8)</f>
        <v>4</v>
      </c>
      <c r="AJ7" s="174">
        <f t="shared" ref="AJ7" si="0">(AE7*3)+(AG7*1)</f>
        <v>19</v>
      </c>
      <c r="AK7" s="174">
        <f>RANK(AJ7,AJ5:AJ22,0)</f>
        <v>1</v>
      </c>
      <c r="AL7" s="174">
        <f>AH7-AI7</f>
        <v>34</v>
      </c>
      <c r="AM7" s="174">
        <f>RANK(AL7,AL5:AL22,0)</f>
        <v>2</v>
      </c>
      <c r="AN7" s="177">
        <v>2</v>
      </c>
    </row>
    <row r="8" spans="2:40" ht="18" customHeight="1" x14ac:dyDescent="0.15">
      <c r="B8" s="173"/>
      <c r="C8" s="10" t="s">
        <v>3</v>
      </c>
      <c r="D8" s="68">
        <f>I6</f>
        <v>22</v>
      </c>
      <c r="E8" s="68" t="s">
        <v>1</v>
      </c>
      <c r="F8" s="68">
        <f>G6</f>
        <v>1</v>
      </c>
      <c r="G8" s="48"/>
      <c r="H8" s="26"/>
      <c r="I8" s="49"/>
      <c r="J8" s="68">
        <f>IF(Z27="","",Z27)</f>
        <v>0</v>
      </c>
      <c r="K8" s="68" t="s">
        <v>78</v>
      </c>
      <c r="L8" s="68">
        <f>IF(AD27="","",AD27)</f>
        <v>1</v>
      </c>
      <c r="M8" s="19">
        <f>IF(AI39="","",AI39)</f>
        <v>4</v>
      </c>
      <c r="N8" s="68" t="s">
        <v>99</v>
      </c>
      <c r="O8" s="20">
        <f>IF(AE39="","",AE39)</f>
        <v>0</v>
      </c>
      <c r="P8" s="68">
        <f>IF(AE33="","",AE33)</f>
        <v>3</v>
      </c>
      <c r="Q8" s="68" t="s">
        <v>95</v>
      </c>
      <c r="R8" s="68">
        <f>IF(AI33="","",AI33)</f>
        <v>1</v>
      </c>
      <c r="S8" s="19">
        <f>IF(AI37="","",AI37)</f>
        <v>2</v>
      </c>
      <c r="T8" s="68" t="s">
        <v>95</v>
      </c>
      <c r="U8" s="20">
        <f>IF(AE37="","",AE37)</f>
        <v>0</v>
      </c>
      <c r="V8" s="68">
        <f>IF(O33="","",O33)</f>
        <v>2</v>
      </c>
      <c r="W8" s="68" t="s">
        <v>95</v>
      </c>
      <c r="X8" s="68">
        <f>IF(K33="","",K33)</f>
        <v>0</v>
      </c>
      <c r="Y8" s="19">
        <f>IF(K37="","",K37)</f>
        <v>1</v>
      </c>
      <c r="Z8" s="68" t="s">
        <v>95</v>
      </c>
      <c r="AA8" s="20">
        <f>IF(O37="","",O37)</f>
        <v>1</v>
      </c>
      <c r="AB8" s="68">
        <f>IF(U39="","",U39)</f>
        <v>4</v>
      </c>
      <c r="AC8" s="68" t="s">
        <v>99</v>
      </c>
      <c r="AD8" s="20">
        <f>IF(Y39="","",Y39)</f>
        <v>0</v>
      </c>
      <c r="AE8" s="175"/>
      <c r="AF8" s="175"/>
      <c r="AG8" s="175"/>
      <c r="AH8" s="175"/>
      <c r="AI8" s="175"/>
      <c r="AJ8" s="175"/>
      <c r="AK8" s="175"/>
      <c r="AL8" s="175"/>
      <c r="AM8" s="175"/>
      <c r="AN8" s="178"/>
    </row>
    <row r="9" spans="2:40" ht="18" customHeight="1" x14ac:dyDescent="0.15">
      <c r="B9" s="172" t="str">
        <f>J4</f>
        <v>戸次</v>
      </c>
      <c r="C9" s="8" t="s">
        <v>2</v>
      </c>
      <c r="D9" s="69"/>
      <c r="E9" s="96" t="str">
        <f>IF(D10="","",IF(D10&gt;F10,"〇",IF(D10&lt;F10,"●",IF(D10=F10,"△",))))</f>
        <v>〇</v>
      </c>
      <c r="F9" s="69"/>
      <c r="G9" s="6"/>
      <c r="H9" s="96" t="str">
        <f>IF(G10="","",IF(G10&gt;I10,"〇",IF(G10&lt;I10,"●",IF(G10=I10,"△",))))</f>
        <v>〇</v>
      </c>
      <c r="I9" s="70"/>
      <c r="J9" s="25"/>
      <c r="K9" s="25"/>
      <c r="L9" s="25"/>
      <c r="M9" s="6"/>
      <c r="N9" s="97" t="str">
        <f>IF(M10="","",IF(M10&gt;O10,"〇",IF(M10&lt;O10,"●",IF(M10=O10,"△",))))</f>
        <v>△</v>
      </c>
      <c r="O9" s="70"/>
      <c r="P9" s="69"/>
      <c r="Q9" s="97" t="str">
        <f>IF(P10="","",IF(P10&gt;R10,"〇",IF(P10&lt;R10,"●",IF(P10=R10,"△",))))</f>
        <v>●</v>
      </c>
      <c r="R9" s="69"/>
      <c r="S9" s="6"/>
      <c r="T9" s="97" t="str">
        <f>IF(S10="","",IF(S10&gt;U10,"〇",IF(S10&lt;U10,"●",IF(S10=U10,"△",))))</f>
        <v>〇</v>
      </c>
      <c r="U9" s="70"/>
      <c r="V9" s="69"/>
      <c r="W9" s="97" t="str">
        <f>IF(V10="","",IF(V10&gt;X10,"〇",IF(V10&lt;X10,"●",IF(V10=X10,"△",))))</f>
        <v>〇</v>
      </c>
      <c r="X9" s="69"/>
      <c r="Y9" s="6"/>
      <c r="Z9" s="96" t="str">
        <f>IF(Y10="","",IF(Y10&gt;AA10,"〇",IF(Y10&lt;AA10,"●",IF(Y10=AA10,"△",))))</f>
        <v>●</v>
      </c>
      <c r="AA9" s="70"/>
      <c r="AB9" s="69"/>
      <c r="AC9" s="96" t="str">
        <f>IF(AB10="","",IF(AB10&gt;AD10,"〇",IF(AB10&lt;AD10,"●",IF(AB10=AD10,"△",))))</f>
        <v>〇</v>
      </c>
      <c r="AD9" s="70"/>
      <c r="AE9" s="174">
        <f>COUNTIF(D9:AD9,"〇")</f>
        <v>5</v>
      </c>
      <c r="AF9" s="174">
        <f>COUNTIF(D9:AD9,"●")</f>
        <v>2</v>
      </c>
      <c r="AG9" s="174">
        <f>COUNTIF(D9:AD9,"△")+COUNTIF(D9:AD9,"▲")</f>
        <v>1</v>
      </c>
      <c r="AH9" s="174">
        <f>SUM(D10,G10,M10,P10,S10,V10,Y10,AB10)</f>
        <v>40</v>
      </c>
      <c r="AI9" s="174">
        <f>SUM(F10,I10,O10,R10,U10,X10,AA10,AD10)</f>
        <v>14</v>
      </c>
      <c r="AJ9" s="174">
        <f t="shared" ref="AJ9" si="1">(AE9*3)+(AG9*1)</f>
        <v>16</v>
      </c>
      <c r="AK9" s="174">
        <f>RANK(AJ9,AJ5:AJ22,0)</f>
        <v>4</v>
      </c>
      <c r="AL9" s="174">
        <f>AH9-AI9</f>
        <v>26</v>
      </c>
      <c r="AM9" s="174">
        <f>RANK(AL9,AL5:AL22,0)</f>
        <v>3</v>
      </c>
      <c r="AN9" s="177"/>
    </row>
    <row r="10" spans="2:40" ht="18" customHeight="1" x14ac:dyDescent="0.15">
      <c r="B10" s="173"/>
      <c r="C10" s="10" t="s">
        <v>3</v>
      </c>
      <c r="D10" s="68">
        <f>L6</f>
        <v>21</v>
      </c>
      <c r="E10" s="68" t="s">
        <v>1</v>
      </c>
      <c r="F10" s="68">
        <f>J6</f>
        <v>0</v>
      </c>
      <c r="G10" s="19">
        <f>L8</f>
        <v>1</v>
      </c>
      <c r="H10" s="68" t="s">
        <v>78</v>
      </c>
      <c r="I10" s="20">
        <f>J8</f>
        <v>0</v>
      </c>
      <c r="J10" s="26"/>
      <c r="K10" s="26"/>
      <c r="L10" s="26"/>
      <c r="M10" s="19">
        <f>IF(Z37="","",Z37)</f>
        <v>2</v>
      </c>
      <c r="N10" s="68" t="s">
        <v>95</v>
      </c>
      <c r="O10" s="20">
        <f>IF(AD37="","",AD37)</f>
        <v>2</v>
      </c>
      <c r="P10" s="68">
        <f>IF(P41="","",P41)</f>
        <v>1</v>
      </c>
      <c r="Q10" s="68" t="s">
        <v>99</v>
      </c>
      <c r="R10" s="68">
        <f>IF(T41="","",T41)</f>
        <v>2</v>
      </c>
      <c r="S10" s="19">
        <f>IF(J41="","",J41)</f>
        <v>9</v>
      </c>
      <c r="T10" s="68" t="s">
        <v>99</v>
      </c>
      <c r="U10" s="20">
        <f>IF(F41="","",F41)</f>
        <v>1</v>
      </c>
      <c r="V10" s="68">
        <f>IF(J37="","",J37)</f>
        <v>1</v>
      </c>
      <c r="W10" s="68" t="s">
        <v>95</v>
      </c>
      <c r="X10" s="68">
        <f>IF(F37="","",F37)</f>
        <v>0</v>
      </c>
      <c r="Y10" s="19">
        <f>IF(Z33="","",Z33)</f>
        <v>1</v>
      </c>
      <c r="Z10" s="68" t="s">
        <v>95</v>
      </c>
      <c r="AA10" s="20">
        <f>IF(AD33="","",AD33)</f>
        <v>7</v>
      </c>
      <c r="AB10" s="68">
        <f>IF(J33="","",J33)</f>
        <v>4</v>
      </c>
      <c r="AC10" s="68" t="s">
        <v>95</v>
      </c>
      <c r="AD10" s="20">
        <f>IF(F33="","",F33)</f>
        <v>2</v>
      </c>
      <c r="AE10" s="175"/>
      <c r="AF10" s="175"/>
      <c r="AG10" s="175"/>
      <c r="AH10" s="175"/>
      <c r="AI10" s="175"/>
      <c r="AJ10" s="175"/>
      <c r="AK10" s="175"/>
      <c r="AL10" s="175"/>
      <c r="AM10" s="175"/>
      <c r="AN10" s="178"/>
    </row>
    <row r="11" spans="2:40" ht="18" customHeight="1" x14ac:dyDescent="0.15">
      <c r="B11" s="172" t="str">
        <f>M4</f>
        <v>大道</v>
      </c>
      <c r="C11" s="8" t="s">
        <v>2</v>
      </c>
      <c r="D11" s="69"/>
      <c r="E11" s="96" t="str">
        <f>IF(D12="","",IF(D12&gt;F12,"〇",IF(D12&lt;F12,"●",IF(D12=F12,"△",))))</f>
        <v>〇</v>
      </c>
      <c r="F11" s="69"/>
      <c r="G11" s="6"/>
      <c r="H11" s="97" t="str">
        <f>IF(G12="","",IF(G12&gt;I12,"〇",IF(G12&lt;I12,"●",IF(G12=I12,"△",))))</f>
        <v>●</v>
      </c>
      <c r="I11" s="70"/>
      <c r="J11" s="69"/>
      <c r="K11" s="107" t="str">
        <f>IF(J12="","",IF(J12&gt;L12,"〇",IF(J12&lt;L12,"●",IF(J12=L12,"△",))))</f>
        <v>△</v>
      </c>
      <c r="L11" s="69"/>
      <c r="M11" s="46"/>
      <c r="N11" s="25"/>
      <c r="O11" s="47"/>
      <c r="P11" s="69"/>
      <c r="Q11" s="96" t="str">
        <f>IF(P12="","",IF(P12&gt;R12,"〇",IF(P12&lt;R12,"●",IF(P12=R12,"△",))))</f>
        <v>●</v>
      </c>
      <c r="R11" s="69"/>
      <c r="S11" s="6"/>
      <c r="T11" s="96" t="str">
        <f>IF(S12="","",IF(S12&gt;U12,"〇",IF(S12&lt;U12,"●",IF(S12=U12,"△",))))</f>
        <v>〇</v>
      </c>
      <c r="U11" s="70"/>
      <c r="V11" s="69"/>
      <c r="W11" s="97" t="str">
        <f>IF(V12="","",IF(V12&gt;X12,"〇",IF(V12&lt;X12,"●",IF(V12=X12,"△",))))</f>
        <v>●</v>
      </c>
      <c r="X11" s="69"/>
      <c r="Y11" s="6"/>
      <c r="Z11" s="96" t="str">
        <f>IF(Y12="","",IF(Y12&gt;AA12,"〇",IF(Y12&lt;AA12,"●",IF(Y12=AA12,"△",))))</f>
        <v>●</v>
      </c>
      <c r="AA11" s="70"/>
      <c r="AB11" s="69"/>
      <c r="AC11" s="97" t="str">
        <f>IF(AB12="","",IF(AB12&gt;AD12,"〇",IF(AB12&lt;AD12,"●",IF(AB12=AD12,"△",))))</f>
        <v>●</v>
      </c>
      <c r="AD11" s="70"/>
      <c r="AE11" s="174">
        <f>COUNTIF(D11:AD11,"〇")</f>
        <v>2</v>
      </c>
      <c r="AF11" s="174">
        <f>COUNTIF(D11:AD11,"●")</f>
        <v>5</v>
      </c>
      <c r="AG11" s="174">
        <f>COUNTIF(D11:AD11,"▲")+COUNTIF(D11:AD11,"△")</f>
        <v>1</v>
      </c>
      <c r="AH11" s="174">
        <f>SUM(D12,G12,J12,P12,S12,V12,Y12,AB12)</f>
        <v>29</v>
      </c>
      <c r="AI11" s="174">
        <f>SUM(F12,I12,L12,R12,U12,X12,AA12,AD12)</f>
        <v>25</v>
      </c>
      <c r="AJ11" s="174">
        <f t="shared" ref="AJ11" si="2">(AE11*3)+(AG11*1)</f>
        <v>7</v>
      </c>
      <c r="AK11" s="174">
        <f>RANK(AJ11,AJ5:AJ22,0)</f>
        <v>7</v>
      </c>
      <c r="AL11" s="174">
        <f>AH11-AI11</f>
        <v>4</v>
      </c>
      <c r="AM11" s="174">
        <f>RANK(AL11,AL5:AL22,0)</f>
        <v>6</v>
      </c>
      <c r="AN11" s="177"/>
    </row>
    <row r="12" spans="2:40" ht="18" customHeight="1" x14ac:dyDescent="0.15">
      <c r="B12" s="173"/>
      <c r="C12" s="10" t="s">
        <v>3</v>
      </c>
      <c r="D12" s="68">
        <f>O6</f>
        <v>16</v>
      </c>
      <c r="E12" s="68" t="s">
        <v>1</v>
      </c>
      <c r="F12" s="68">
        <f>M6</f>
        <v>0</v>
      </c>
      <c r="G12" s="19">
        <f>O8</f>
        <v>0</v>
      </c>
      <c r="H12" s="68" t="s">
        <v>99</v>
      </c>
      <c r="I12" s="20">
        <f>M8</f>
        <v>4</v>
      </c>
      <c r="J12" s="68">
        <f>O10</f>
        <v>2</v>
      </c>
      <c r="K12" s="68" t="s">
        <v>95</v>
      </c>
      <c r="L12" s="68">
        <f>M10</f>
        <v>2</v>
      </c>
      <c r="M12" s="48"/>
      <c r="N12" s="26"/>
      <c r="O12" s="49"/>
      <c r="P12" s="68">
        <f>IF(F29="","",F29)</f>
        <v>4</v>
      </c>
      <c r="Q12" s="68" t="s">
        <v>78</v>
      </c>
      <c r="R12" s="68">
        <f>IF(J29="","",J29)</f>
        <v>5</v>
      </c>
      <c r="S12" s="19">
        <f>IF(Z31="","",Z31)</f>
        <v>4</v>
      </c>
      <c r="T12" s="68" t="s">
        <v>95</v>
      </c>
      <c r="U12" s="20">
        <f>IF(AD31="","",AD31)</f>
        <v>2</v>
      </c>
      <c r="V12" s="68">
        <f>IF(P37="","",P37)</f>
        <v>1</v>
      </c>
      <c r="W12" s="68" t="s">
        <v>95</v>
      </c>
      <c r="X12" s="68">
        <f>IF(T37="","",T37)</f>
        <v>3</v>
      </c>
      <c r="Y12" s="19">
        <f>IF(T29="","",T29)</f>
        <v>0</v>
      </c>
      <c r="Z12" s="68" t="s">
        <v>78</v>
      </c>
      <c r="AA12" s="20">
        <f>IF(P29="","",P29)</f>
        <v>5</v>
      </c>
      <c r="AB12" s="68">
        <f>IF(O39="","",O39)</f>
        <v>2</v>
      </c>
      <c r="AC12" s="68" t="s">
        <v>99</v>
      </c>
      <c r="AD12" s="20">
        <f>IF(K39="","",K39)</f>
        <v>4</v>
      </c>
      <c r="AE12" s="175"/>
      <c r="AF12" s="175"/>
      <c r="AG12" s="175"/>
      <c r="AH12" s="175"/>
      <c r="AI12" s="175"/>
      <c r="AJ12" s="175"/>
      <c r="AK12" s="175"/>
      <c r="AL12" s="175"/>
      <c r="AM12" s="175"/>
      <c r="AN12" s="178"/>
    </row>
    <row r="13" spans="2:40" ht="18" customHeight="1" x14ac:dyDescent="0.15">
      <c r="B13" s="172" t="str">
        <f>P4</f>
        <v>吉野</v>
      </c>
      <c r="C13" s="8" t="s">
        <v>2</v>
      </c>
      <c r="D13" s="69"/>
      <c r="E13" s="96" t="str">
        <f>IF(D14="","",IF(D14&gt;F14,"〇",IF(D14&lt;F14,"●",IF(D14=F14,"△",))))</f>
        <v>〇</v>
      </c>
      <c r="F13" s="69"/>
      <c r="G13" s="6"/>
      <c r="H13" s="96" t="str">
        <f>IF(G14="","",IF(G14&gt;I14,"〇",IF(G14&lt;I14,"●",IF(G14=I14,"△",))))</f>
        <v>●</v>
      </c>
      <c r="I13" s="70"/>
      <c r="J13" s="69"/>
      <c r="K13" s="97" t="str">
        <f>IF(J14="","",IF(J14&gt;L14,"〇",IF(J14&lt;L14,"●",IF(J14=L14,"△",))))</f>
        <v>〇</v>
      </c>
      <c r="L13" s="69"/>
      <c r="M13" s="6"/>
      <c r="N13" s="96" t="str">
        <f>IF(M14="","",IF(M14&gt;O14,"〇",IF(M14&lt;O14,"●",IF(M14=O14,"△",))))</f>
        <v>〇</v>
      </c>
      <c r="O13" s="70"/>
      <c r="P13" s="25"/>
      <c r="Q13" s="25"/>
      <c r="R13" s="25"/>
      <c r="S13" s="6"/>
      <c r="T13" s="97" t="str">
        <f>IF(S14="","",IF(S14&gt;U14,"〇",IF(S14&lt;U14,"●",IF(S14=U14,"△",))))</f>
        <v>〇</v>
      </c>
      <c r="U13" s="70"/>
      <c r="V13" s="69"/>
      <c r="W13" s="96" t="str">
        <f>IF(V14="","",IF(V14&gt;X14,"〇",IF(V14&lt;X14,"●",IF(V14=X14,"△",))))</f>
        <v>●</v>
      </c>
      <c r="X13" s="69"/>
      <c r="Y13" s="6"/>
      <c r="Z13" s="96" t="str">
        <f>IF(Y14="","",IF(Y14&gt;AA14,"〇",IF(Y14&lt;AA14,"●",IF(Y14=AA14,"△",))))</f>
        <v>●</v>
      </c>
      <c r="AA13" s="70"/>
      <c r="AB13" s="69"/>
      <c r="AC13" s="96" t="str">
        <f>IF(AB14="","",IF(AB14&gt;AD14,"〇",IF(AB14&lt;AD14,"●",IF(AB14=AD14,"△",))))</f>
        <v>〇</v>
      </c>
      <c r="AD13" s="70"/>
      <c r="AE13" s="174">
        <f>COUNTIF(D13:AD13,"〇")</f>
        <v>5</v>
      </c>
      <c r="AF13" s="174">
        <f>COUNTIF(D13:AD13,"●")</f>
        <v>3</v>
      </c>
      <c r="AG13" s="174">
        <f>COUNTIF(D13:AD13,"△")+COUNTIF(D13:AD13,"▲")</f>
        <v>0</v>
      </c>
      <c r="AH13" s="174">
        <f>SUM(D14,G14,J14,M14,S14,V14,Y14,AB14)</f>
        <v>32</v>
      </c>
      <c r="AI13" s="174">
        <f>SUM(F14,I14,L14,O14,U14,X14,AA14,AD14)</f>
        <v>13</v>
      </c>
      <c r="AJ13" s="174">
        <f t="shared" ref="AJ13" si="3">(AE13*3)+(AG13*1)</f>
        <v>15</v>
      </c>
      <c r="AK13" s="174">
        <f>RANK(AJ13,AJ5:AJ22,0)</f>
        <v>5</v>
      </c>
      <c r="AL13" s="174">
        <f>AH13-AI13</f>
        <v>19</v>
      </c>
      <c r="AM13" s="174">
        <f>RANK(AL13,AL5:AL22,0)</f>
        <v>4</v>
      </c>
      <c r="AN13" s="177"/>
    </row>
    <row r="14" spans="2:40" ht="18" customHeight="1" x14ac:dyDescent="0.15">
      <c r="B14" s="173"/>
      <c r="C14" s="10" t="s">
        <v>3</v>
      </c>
      <c r="D14" s="68">
        <f>R6</f>
        <v>13</v>
      </c>
      <c r="E14" s="68" t="s">
        <v>1</v>
      </c>
      <c r="F14" s="68">
        <f>P6</f>
        <v>0</v>
      </c>
      <c r="G14" s="19">
        <f>R8</f>
        <v>1</v>
      </c>
      <c r="H14" s="68" t="s">
        <v>95</v>
      </c>
      <c r="I14" s="20">
        <f>P8</f>
        <v>3</v>
      </c>
      <c r="J14" s="68">
        <f>R10</f>
        <v>2</v>
      </c>
      <c r="K14" s="68" t="s">
        <v>99</v>
      </c>
      <c r="L14" s="68">
        <f>P10</f>
        <v>1</v>
      </c>
      <c r="M14" s="19">
        <f>R12</f>
        <v>5</v>
      </c>
      <c r="N14" s="68" t="s">
        <v>78</v>
      </c>
      <c r="O14" s="20">
        <f>P12</f>
        <v>4</v>
      </c>
      <c r="P14" s="26"/>
      <c r="Q14" s="26"/>
      <c r="R14" s="26"/>
      <c r="S14" s="19">
        <f>IF(Z41="","",Z41)</f>
        <v>6</v>
      </c>
      <c r="T14" s="68" t="s">
        <v>99</v>
      </c>
      <c r="U14" s="20">
        <f>IF(AD41="","",AD41)</f>
        <v>1</v>
      </c>
      <c r="V14" s="68">
        <f>IF(U33="","",U33)</f>
        <v>1</v>
      </c>
      <c r="W14" s="68" t="s">
        <v>95</v>
      </c>
      <c r="X14" s="68">
        <f>IF(Y33="","",Y33)</f>
        <v>2</v>
      </c>
      <c r="Y14" s="19">
        <f>IF(Z29="","",Z29)</f>
        <v>0</v>
      </c>
      <c r="Z14" s="68" t="s">
        <v>78</v>
      </c>
      <c r="AA14" s="20">
        <f>IF(AD29="","",AD29)</f>
        <v>1</v>
      </c>
      <c r="AB14" s="68">
        <f>IF(J35="","",J35)</f>
        <v>4</v>
      </c>
      <c r="AC14" s="68" t="s">
        <v>95</v>
      </c>
      <c r="AD14" s="20">
        <f>IF(F35="","",F35)</f>
        <v>1</v>
      </c>
      <c r="AE14" s="175"/>
      <c r="AF14" s="175"/>
      <c r="AG14" s="175"/>
      <c r="AH14" s="175"/>
      <c r="AI14" s="175"/>
      <c r="AJ14" s="175"/>
      <c r="AK14" s="175"/>
      <c r="AL14" s="175"/>
      <c r="AM14" s="175"/>
      <c r="AN14" s="178"/>
    </row>
    <row r="15" spans="2:40" ht="18" customHeight="1" x14ac:dyDescent="0.15">
      <c r="B15" s="172" t="str">
        <f>S4</f>
        <v>庄内</v>
      </c>
      <c r="C15" s="8" t="s">
        <v>2</v>
      </c>
      <c r="D15" s="69"/>
      <c r="E15" s="96" t="str">
        <f>IF(D16="","",IF(D16&gt;F16,"〇",IF(D16&lt;F16,"●",IF(D16=F16,"△",))))</f>
        <v>〇</v>
      </c>
      <c r="F15" s="69"/>
      <c r="G15" s="6"/>
      <c r="H15" s="69" t="str">
        <f>IF(G16="","",IF(G16&gt;I16,"〇",IF(G16&lt;I16,"●",IF(#REF!&gt;#REF!,"△",IF(#REF!&lt;#REF!,"▲",)))))</f>
        <v>●</v>
      </c>
      <c r="I15" s="70"/>
      <c r="J15" s="69"/>
      <c r="K15" s="97" t="str">
        <f>IF(J16="","",IF(J16&gt;L16,"〇",IF(J16&lt;L16,"●",IF(J16=L16,"△",))))</f>
        <v>●</v>
      </c>
      <c r="L15" s="69"/>
      <c r="M15" s="6"/>
      <c r="N15" s="96" t="str">
        <f>IF(M16="","",IF(M16&gt;O16,"〇",IF(M16&lt;O16,"●",IF(M16=O16,"△",))))</f>
        <v>●</v>
      </c>
      <c r="O15" s="70"/>
      <c r="P15" s="69"/>
      <c r="Q15" s="97" t="str">
        <f>IF(P16="","",IF(P16&gt;R16,"〇",IF(P16&lt;R16,"●",IF(P16=R16,"△",))))</f>
        <v>●</v>
      </c>
      <c r="R15" s="69"/>
      <c r="S15" s="46"/>
      <c r="T15" s="25"/>
      <c r="U15" s="47"/>
      <c r="V15" s="69"/>
      <c r="W15" s="96" t="str">
        <f>IF(V16="","",IF(V16&gt;X16,"〇",IF(V16&lt;X16,"●",IF(V16=X16,"△",))))</f>
        <v>●</v>
      </c>
      <c r="X15" s="69"/>
      <c r="Y15" s="6"/>
      <c r="Z15" s="97" t="str">
        <f>IF(Y16="","",IF(Y16&gt;AA16,"〇",IF(Y16&lt;AA16,"●",IF(Y16=AA16,"△",))))</f>
        <v>●</v>
      </c>
      <c r="AA15" s="70"/>
      <c r="AB15" s="69"/>
      <c r="AC15" s="96" t="str">
        <f>IF(AB16="","",IF(AB16&gt;AD16,"〇",IF(AB16&lt;AD16,"●",IF(AB16=AD16,"△",))))</f>
        <v>●</v>
      </c>
      <c r="AD15" s="70"/>
      <c r="AE15" s="174">
        <f>COUNTIF(D15:AD15,"〇")</f>
        <v>1</v>
      </c>
      <c r="AF15" s="174">
        <f>COUNTIF(D15:AD15,"●")</f>
        <v>7</v>
      </c>
      <c r="AG15" s="174">
        <f>COUNTIF(D15:AD15,"▲")+COUNTIF(D15:AD15,"△")</f>
        <v>0</v>
      </c>
      <c r="AH15" s="174">
        <f>SUM(D16,G16,J16,M16,P16,V16,Y16,AB16)</f>
        <v>16</v>
      </c>
      <c r="AI15" s="174">
        <f>SUM(F16,I16,L16,O16,R16,X16,AA16,AD16)</f>
        <v>36</v>
      </c>
      <c r="AJ15" s="174">
        <f t="shared" ref="AJ15" si="4">(AE15*3)+(AG15*1)</f>
        <v>3</v>
      </c>
      <c r="AK15" s="174">
        <f>RANK(AJ15,AJ5:AJ22,0)</f>
        <v>8</v>
      </c>
      <c r="AL15" s="174">
        <f>AH15-AI15</f>
        <v>-20</v>
      </c>
      <c r="AM15" s="174">
        <f>RANK(AL15,AL5:AL22,0)</f>
        <v>8</v>
      </c>
      <c r="AN15" s="177"/>
    </row>
    <row r="16" spans="2:40" ht="18" customHeight="1" x14ac:dyDescent="0.15">
      <c r="B16" s="173"/>
      <c r="C16" s="10" t="s">
        <v>3</v>
      </c>
      <c r="D16" s="68">
        <f>U6</f>
        <v>12</v>
      </c>
      <c r="E16" s="68" t="s">
        <v>1</v>
      </c>
      <c r="F16" s="68">
        <f>S6</f>
        <v>0</v>
      </c>
      <c r="G16" s="19">
        <f>U8</f>
        <v>0</v>
      </c>
      <c r="H16" s="68" t="s">
        <v>95</v>
      </c>
      <c r="I16" s="20">
        <f>S8</f>
        <v>2</v>
      </c>
      <c r="J16" s="68">
        <f>U10</f>
        <v>1</v>
      </c>
      <c r="K16" s="68" t="s">
        <v>99</v>
      </c>
      <c r="L16" s="68">
        <f>S10</f>
        <v>9</v>
      </c>
      <c r="M16" s="19">
        <f>U12</f>
        <v>2</v>
      </c>
      <c r="N16" s="68" t="s">
        <v>95</v>
      </c>
      <c r="O16" s="20">
        <f>S12</f>
        <v>4</v>
      </c>
      <c r="P16" s="68">
        <f>U14</f>
        <v>1</v>
      </c>
      <c r="Q16" s="68" t="s">
        <v>99</v>
      </c>
      <c r="R16" s="68">
        <f>S14</f>
        <v>6</v>
      </c>
      <c r="S16" s="48"/>
      <c r="T16" s="26"/>
      <c r="U16" s="49"/>
      <c r="V16" s="68">
        <f>IF(K29="","",K29)</f>
        <v>0</v>
      </c>
      <c r="W16" s="68" t="s">
        <v>78</v>
      </c>
      <c r="X16" s="68">
        <f>IF(O29="","",O29)</f>
        <v>1</v>
      </c>
      <c r="Y16" s="19">
        <f>IF(Y37="","",Y37)</f>
        <v>0</v>
      </c>
      <c r="Z16" s="68" t="s">
        <v>95</v>
      </c>
      <c r="AA16" s="20">
        <f>IF(U37="","",U37)</f>
        <v>9</v>
      </c>
      <c r="AB16" s="68">
        <f>IF(Y29="","",Y29)</f>
        <v>0</v>
      </c>
      <c r="AC16" s="68" t="s">
        <v>78</v>
      </c>
      <c r="AD16" s="20">
        <f>IF(U29="","",U29)</f>
        <v>5</v>
      </c>
      <c r="AE16" s="175"/>
      <c r="AF16" s="175"/>
      <c r="AG16" s="175"/>
      <c r="AH16" s="175"/>
      <c r="AI16" s="175"/>
      <c r="AJ16" s="175"/>
      <c r="AK16" s="175"/>
      <c r="AL16" s="175"/>
      <c r="AM16" s="175"/>
      <c r="AN16" s="178"/>
    </row>
    <row r="17" spans="2:41" ht="18" customHeight="1" x14ac:dyDescent="0.15">
      <c r="B17" s="172" t="str">
        <f>V4</f>
        <v>寒田</v>
      </c>
      <c r="C17" s="8" t="s">
        <v>2</v>
      </c>
      <c r="D17" s="69"/>
      <c r="E17" s="97" t="str">
        <f>IF(D18="","",IF(D18&gt;F18,"〇",IF(D18&lt;F18,"●",IF(D18=F18,"△",))))</f>
        <v>〇</v>
      </c>
      <c r="F17" s="69"/>
      <c r="G17" s="6"/>
      <c r="H17" s="96" t="str">
        <f>IF(G18="","",IF(G18&gt;I18,"〇",IF(G18&lt;I18,"●",IF(G18=I18,"△",))))</f>
        <v>●</v>
      </c>
      <c r="I17" s="70"/>
      <c r="J17" s="69"/>
      <c r="K17" s="97" t="str">
        <f>IF(J18="","",IF(J18&gt;L18,"〇",IF(J18&lt;L18,"●",IF(J18=L18,"△",))))</f>
        <v>●</v>
      </c>
      <c r="L17" s="69"/>
      <c r="M17" s="6"/>
      <c r="N17" s="97" t="str">
        <f>IF(M18="","",IF(M18&gt;O18,"〇",IF(M18&lt;O18,"●",IF(M18=O18,"△",))))</f>
        <v>〇</v>
      </c>
      <c r="O17" s="70"/>
      <c r="P17" s="69"/>
      <c r="Q17" s="96" t="str">
        <f>IF(P18="","",IF(P18&gt;R18,"〇",IF(P18&lt;R18,"●",IF(P18=R18,"△",))))</f>
        <v>〇</v>
      </c>
      <c r="R17" s="69"/>
      <c r="S17" s="6"/>
      <c r="T17" s="96" t="str">
        <f>IF(S18="","",IF(S18&gt;U18,"〇",IF(S18&lt;U18,"●",IF(S18=U18,"△",))))</f>
        <v>〇</v>
      </c>
      <c r="U17" s="70"/>
      <c r="V17" s="25"/>
      <c r="W17" s="25"/>
      <c r="X17" s="25"/>
      <c r="Y17" s="6"/>
      <c r="Z17" s="97" t="str">
        <f>IF(Y18="","",IF(Y18&gt;AA18,"〇",IF(Y18&lt;AA18,"●",IF(Y18=AA18,"△",))))</f>
        <v>〇</v>
      </c>
      <c r="AA17" s="70"/>
      <c r="AB17" s="69"/>
      <c r="AC17" s="96" t="str">
        <f>IF(AB18="","",IF(AB18&gt;AD18,"〇",IF(AB18&lt;AD18,"●",IF(AB18=AD18,"△",))))</f>
        <v>〇</v>
      </c>
      <c r="AD17" s="70"/>
      <c r="AE17" s="174">
        <f>COUNTIF(D17:AD17,"〇")</f>
        <v>6</v>
      </c>
      <c r="AF17" s="174">
        <f>COUNTIF(D17:AD17,"●")</f>
        <v>2</v>
      </c>
      <c r="AG17" s="174">
        <f>COUNTIF(D17:AD17,"△")+COUNTIF(D17:AD17,"▲")</f>
        <v>0</v>
      </c>
      <c r="AH17" s="174">
        <f>SUM(D18,G18,J18,M18,P18,S18,Y18,AB18)</f>
        <v>20</v>
      </c>
      <c r="AI17" s="174">
        <f>SUM(F18,I18,L18,O18,R18,U18,AA18,AD18)</f>
        <v>6</v>
      </c>
      <c r="AJ17" s="174">
        <f t="shared" ref="AJ17" si="5">(AE17*3)+(AG17*1)</f>
        <v>18</v>
      </c>
      <c r="AK17" s="174">
        <f>RANK(AJ17,AJ5:AJ22,0)</f>
        <v>3</v>
      </c>
      <c r="AL17" s="174">
        <f>AH17-AI17</f>
        <v>14</v>
      </c>
      <c r="AM17" s="174">
        <f>RANK(AL17,AL5:AL22,0)</f>
        <v>5</v>
      </c>
      <c r="AN17" s="177"/>
      <c r="AO17" s="21"/>
    </row>
    <row r="18" spans="2:41" ht="18" customHeight="1" x14ac:dyDescent="0.15">
      <c r="B18" s="173"/>
      <c r="C18" s="10" t="s">
        <v>3</v>
      </c>
      <c r="D18" s="68">
        <f>X6</f>
        <v>11</v>
      </c>
      <c r="E18" s="68" t="s">
        <v>1</v>
      </c>
      <c r="F18" s="68">
        <f>V6</f>
        <v>0</v>
      </c>
      <c r="G18" s="19">
        <f>X8</f>
        <v>0</v>
      </c>
      <c r="H18" s="68" t="s">
        <v>95</v>
      </c>
      <c r="I18" s="20">
        <f>V8</f>
        <v>2</v>
      </c>
      <c r="J18" s="68">
        <f>X10</f>
        <v>0</v>
      </c>
      <c r="K18" s="68" t="s">
        <v>95</v>
      </c>
      <c r="L18" s="68">
        <f>V10</f>
        <v>1</v>
      </c>
      <c r="M18" s="19">
        <f>X12</f>
        <v>3</v>
      </c>
      <c r="N18" s="68" t="s">
        <v>95</v>
      </c>
      <c r="O18" s="20">
        <f>V12</f>
        <v>1</v>
      </c>
      <c r="P18" s="68">
        <f>X14</f>
        <v>2</v>
      </c>
      <c r="Q18" s="68" t="s">
        <v>95</v>
      </c>
      <c r="R18" s="68">
        <f>V14</f>
        <v>1</v>
      </c>
      <c r="S18" s="19">
        <f>X16</f>
        <v>1</v>
      </c>
      <c r="T18" s="68" t="s">
        <v>78</v>
      </c>
      <c r="U18" s="20">
        <f>V16</f>
        <v>0</v>
      </c>
      <c r="V18" s="26"/>
      <c r="W18" s="26"/>
      <c r="X18" s="26"/>
      <c r="Y18" s="19">
        <f>IF(T39="","",T39)</f>
        <v>2</v>
      </c>
      <c r="Z18" s="68" t="s">
        <v>99</v>
      </c>
      <c r="AA18" s="20">
        <f>IF(P39="","",P39)</f>
        <v>1</v>
      </c>
      <c r="AB18" s="68">
        <f>IF(AE29="","",AE29)</f>
        <v>1</v>
      </c>
      <c r="AC18" s="68" t="s">
        <v>78</v>
      </c>
      <c r="AD18" s="20">
        <f>IF(AI29="","",AI29)</f>
        <v>0</v>
      </c>
      <c r="AE18" s="175"/>
      <c r="AF18" s="175"/>
      <c r="AG18" s="175"/>
      <c r="AH18" s="175"/>
      <c r="AI18" s="175"/>
      <c r="AJ18" s="175"/>
      <c r="AK18" s="175"/>
      <c r="AL18" s="175"/>
      <c r="AM18" s="175"/>
      <c r="AN18" s="178"/>
    </row>
    <row r="19" spans="2:41" ht="18" customHeight="1" x14ac:dyDescent="0.15">
      <c r="B19" s="172" t="str">
        <f>Y4</f>
        <v>明野西</v>
      </c>
      <c r="C19" s="8" t="s">
        <v>2</v>
      </c>
      <c r="D19" s="69"/>
      <c r="E19" s="97" t="str">
        <f>IF(D20="","",IF(D20&gt;F20,"〇",IF(D20&lt;F20,"●",IF(D20=F20,"△",))))</f>
        <v>〇</v>
      </c>
      <c r="F19" s="69"/>
      <c r="G19" s="6"/>
      <c r="H19" s="97" t="str">
        <f>IF(G20="","",IF(G20&gt;I20,"〇",IF(G20&lt;I20,"●",IF(G20=I20,"△",))))</f>
        <v>△</v>
      </c>
      <c r="I19" s="70"/>
      <c r="J19" s="69"/>
      <c r="K19" s="96" t="str">
        <f>IF(J20="","",IF(J20&gt;L20,"〇",IF(J20&lt;L20,"●",IF(J20=L20,"△",))))</f>
        <v>〇</v>
      </c>
      <c r="L19" s="69"/>
      <c r="M19" s="6"/>
      <c r="N19" s="96" t="str">
        <f>IF(M20="","",IF(M20&gt;O20,"〇",IF(M20&lt;O20,"●",IF(M20=O20,"△",))))</f>
        <v>〇</v>
      </c>
      <c r="O19" s="70"/>
      <c r="P19" s="69"/>
      <c r="Q19" s="96" t="str">
        <f>IF(P20="","",IF(P20&gt;R20,"〇",IF(P20&lt;R20,"●",IF(P20=R20,"△",))))</f>
        <v>〇</v>
      </c>
      <c r="R19" s="69"/>
      <c r="S19" s="6"/>
      <c r="T19" s="97" t="str">
        <f>IF(S20="","",IF(S20&gt;U20,"〇",IF(S20&lt;U20,"●",IF(S20=U20,"△",))))</f>
        <v>〇</v>
      </c>
      <c r="U19" s="70"/>
      <c r="V19" s="69"/>
      <c r="W19" s="97" t="str">
        <f>IF(V20="","",IF(V20&gt;X20,"〇",IF(V20&lt;X20,"●",IF(V20=X20,"△",))))</f>
        <v>●</v>
      </c>
      <c r="X19" s="69"/>
      <c r="Y19" s="46"/>
      <c r="Z19" s="25"/>
      <c r="AA19" s="47"/>
      <c r="AB19" s="69"/>
      <c r="AC19" s="96" t="str">
        <f>IF(AB20="","",IF(AB20&gt;AD20,"〇",IF(AB20&lt;AD20,"●",IF(AB20=AD20,"△",))))</f>
        <v>〇</v>
      </c>
      <c r="AD19" s="70"/>
      <c r="AE19" s="174">
        <f>COUNTIF(D19:AD19,"〇")</f>
        <v>6</v>
      </c>
      <c r="AF19" s="174">
        <f>COUNTIF(D19:AD19,"●")</f>
        <v>1</v>
      </c>
      <c r="AG19" s="174">
        <f>COUNTIF(D19:AD19,"▲")+COUNTIF(D19:AD19,"△")</f>
        <v>1</v>
      </c>
      <c r="AH19" s="174">
        <f>SUM(D20,G20,J20,M20,P20,S20,V20,AB20)</f>
        <v>39</v>
      </c>
      <c r="AI19" s="174">
        <f>SUM(F20,I20,L20,O20,R20,U20,X20,AD20)</f>
        <v>4</v>
      </c>
      <c r="AJ19" s="174">
        <f t="shared" ref="AJ19" si="6">(AE19*3)+(AG19*1)</f>
        <v>19</v>
      </c>
      <c r="AK19" s="174">
        <f>RANK(AJ19,AJ5:AJ22,0)</f>
        <v>1</v>
      </c>
      <c r="AL19" s="174">
        <f>AH19-AI19</f>
        <v>35</v>
      </c>
      <c r="AM19" s="174">
        <f>RANK(AL19,AL5:AL22,0)</f>
        <v>1</v>
      </c>
      <c r="AN19" s="177">
        <v>1</v>
      </c>
    </row>
    <row r="20" spans="2:41" ht="18" customHeight="1" x14ac:dyDescent="0.15">
      <c r="B20" s="173"/>
      <c r="C20" s="10" t="s">
        <v>3</v>
      </c>
      <c r="D20" s="68">
        <f>AA6</f>
        <v>13</v>
      </c>
      <c r="E20" s="68" t="s">
        <v>1</v>
      </c>
      <c r="F20" s="68">
        <f>Y6</f>
        <v>0</v>
      </c>
      <c r="G20" s="19">
        <f>AA8</f>
        <v>1</v>
      </c>
      <c r="H20" s="68"/>
      <c r="I20" s="20">
        <f>Y8</f>
        <v>1</v>
      </c>
      <c r="J20" s="68">
        <f>AA10</f>
        <v>7</v>
      </c>
      <c r="K20" s="68" t="s">
        <v>95</v>
      </c>
      <c r="L20" s="68">
        <f>Y10</f>
        <v>1</v>
      </c>
      <c r="M20" s="19">
        <f>AA12</f>
        <v>5</v>
      </c>
      <c r="N20" s="68" t="s">
        <v>78</v>
      </c>
      <c r="O20" s="20">
        <f>Y12</f>
        <v>0</v>
      </c>
      <c r="P20" s="68">
        <f>AA14</f>
        <v>1</v>
      </c>
      <c r="Q20" s="68" t="s">
        <v>78</v>
      </c>
      <c r="R20" s="68">
        <f>Y14</f>
        <v>0</v>
      </c>
      <c r="S20" s="19">
        <f>AA16</f>
        <v>9</v>
      </c>
      <c r="T20" s="68" t="s">
        <v>95</v>
      </c>
      <c r="U20" s="20">
        <f>Y16</f>
        <v>0</v>
      </c>
      <c r="V20" s="68">
        <f>AA18</f>
        <v>1</v>
      </c>
      <c r="W20" s="68" t="s">
        <v>99</v>
      </c>
      <c r="X20" s="68">
        <f>Y18</f>
        <v>2</v>
      </c>
      <c r="Y20" s="48"/>
      <c r="Z20" s="26"/>
      <c r="AA20" s="49"/>
      <c r="AB20" s="68">
        <f>IF(P33="","",P33)</f>
        <v>2</v>
      </c>
      <c r="AC20" s="68" t="s">
        <v>95</v>
      </c>
      <c r="AD20" s="87">
        <f>IF(T33="","",T33)</f>
        <v>0</v>
      </c>
      <c r="AE20" s="175"/>
      <c r="AF20" s="175"/>
      <c r="AG20" s="175"/>
      <c r="AH20" s="175"/>
      <c r="AI20" s="175"/>
      <c r="AJ20" s="175"/>
      <c r="AK20" s="175"/>
      <c r="AL20" s="175"/>
      <c r="AM20" s="175"/>
      <c r="AN20" s="178"/>
    </row>
    <row r="21" spans="2:41" ht="18" customHeight="1" x14ac:dyDescent="0.15">
      <c r="B21" s="172" t="str">
        <f>AB4</f>
        <v>三佐</v>
      </c>
      <c r="C21" s="8" t="s">
        <v>2</v>
      </c>
      <c r="D21" s="69"/>
      <c r="E21" s="96" t="str">
        <f>IF(D22="","",IF(D22&gt;F22,"〇",IF(D22&lt;F22,"●",IF(D22=F22,"△",))))</f>
        <v>〇</v>
      </c>
      <c r="F21" s="69"/>
      <c r="G21" s="6"/>
      <c r="H21" s="97" t="str">
        <f>IF(G22="","",IF(G22&gt;I22,"〇",IF(G22&lt;I22,"●",IF(G22=I22,"△",))))</f>
        <v>●</v>
      </c>
      <c r="I21" s="70"/>
      <c r="J21" s="69"/>
      <c r="K21" s="96" t="str">
        <f>IF(J22="","",IF(J22&gt;L22,"〇",IF(J22&lt;L22,"●",IF(J22=L22,"△",))))</f>
        <v>●</v>
      </c>
      <c r="L21" s="69"/>
      <c r="M21" s="6"/>
      <c r="N21" s="97" t="str">
        <f>IF(M22="","",IF(M22&gt;O22,"〇",IF(M22&lt;O22,"●",IF(M22=O22,"△",))))</f>
        <v>〇</v>
      </c>
      <c r="O21" s="70"/>
      <c r="P21" s="69"/>
      <c r="Q21" s="96" t="str">
        <f>IF(P22="","",IF(P22&gt;R22,"〇",IF(P22&lt;R22,"●",IF(P22=R22,"△",))))</f>
        <v>●</v>
      </c>
      <c r="R21" s="69"/>
      <c r="S21" s="6"/>
      <c r="T21" s="96" t="str">
        <f>IF(S22="","",IF(S22&gt;U22,"〇",IF(S22&lt;U22,"●",IF(S22=U22,"△",))))</f>
        <v>〇</v>
      </c>
      <c r="U21" s="70"/>
      <c r="V21" s="69"/>
      <c r="W21" s="96" t="str">
        <f>IF(V22="","",IF(V22&gt;X22,"〇",IF(V22&lt;X22,"●",IF(V22=X22,"△",))))</f>
        <v>●</v>
      </c>
      <c r="X21" s="69"/>
      <c r="Y21" s="6"/>
      <c r="Z21" s="96" t="str">
        <f>IF(Y22="","",IF(Y22&gt;AA22,"〇",IF(Y22&lt;AA22,"●",IF(Y22=AA22,"△",))))</f>
        <v>●</v>
      </c>
      <c r="AA21" s="70"/>
      <c r="AB21" s="25"/>
      <c r="AC21" s="25"/>
      <c r="AD21" s="47"/>
      <c r="AE21" s="174">
        <f>COUNTIF(D21:AA21,"〇")</f>
        <v>3</v>
      </c>
      <c r="AF21" s="174">
        <f>COUNTIF(D21:AA21,"●")</f>
        <v>5</v>
      </c>
      <c r="AG21" s="174">
        <f>COUNTIF(D21:AA21,"△")+COUNTIF(D21:AA21,"▲")</f>
        <v>0</v>
      </c>
      <c r="AH21" s="174">
        <f>SUM(D22,G22,J22,M22,P22,S22,V22,Y22)</f>
        <v>19</v>
      </c>
      <c r="AI21" s="174">
        <f>SUM(F22,I22,L22,O22,R22,U22,X22,AA22)</f>
        <v>18</v>
      </c>
      <c r="AJ21" s="174">
        <f t="shared" ref="AJ21" si="7">(AE21*3)+(AG21*1)</f>
        <v>9</v>
      </c>
      <c r="AK21" s="174">
        <f>RANK(AJ21,AJ5:AJ22)</f>
        <v>6</v>
      </c>
      <c r="AL21" s="174">
        <f>AH21-AI21</f>
        <v>1</v>
      </c>
      <c r="AM21" s="174">
        <f>RANK(AL21,AL5:AL22,0)</f>
        <v>7</v>
      </c>
      <c r="AN21" s="177"/>
    </row>
    <row r="22" spans="2:41" ht="18" customHeight="1" x14ac:dyDescent="0.15">
      <c r="B22" s="173"/>
      <c r="C22" s="10" t="s">
        <v>3</v>
      </c>
      <c r="D22" s="68">
        <f>AD6</f>
        <v>7</v>
      </c>
      <c r="E22" s="68" t="s">
        <v>1</v>
      </c>
      <c r="F22" s="68">
        <f>AB6</f>
        <v>1</v>
      </c>
      <c r="G22" s="19">
        <f>AD8</f>
        <v>0</v>
      </c>
      <c r="H22" s="68" t="s">
        <v>99</v>
      </c>
      <c r="I22" s="20">
        <f>AB8</f>
        <v>4</v>
      </c>
      <c r="J22" s="68">
        <f>AD10</f>
        <v>2</v>
      </c>
      <c r="K22" s="68" t="s">
        <v>95</v>
      </c>
      <c r="L22" s="68">
        <f>AB10</f>
        <v>4</v>
      </c>
      <c r="M22" s="19">
        <f>AD12</f>
        <v>4</v>
      </c>
      <c r="N22" s="68" t="s">
        <v>99</v>
      </c>
      <c r="O22" s="20">
        <f>AB12</f>
        <v>2</v>
      </c>
      <c r="P22" s="68">
        <f>AD14</f>
        <v>1</v>
      </c>
      <c r="Q22" s="68" t="s">
        <v>95</v>
      </c>
      <c r="R22" s="68">
        <f>AB14</f>
        <v>4</v>
      </c>
      <c r="S22" s="19">
        <f>AD16</f>
        <v>5</v>
      </c>
      <c r="T22" s="68" t="s">
        <v>78</v>
      </c>
      <c r="U22" s="20">
        <f>AB16</f>
        <v>0</v>
      </c>
      <c r="V22" s="68">
        <f>AD18</f>
        <v>0</v>
      </c>
      <c r="W22" s="68" t="s">
        <v>78</v>
      </c>
      <c r="X22" s="68">
        <f>AB18</f>
        <v>1</v>
      </c>
      <c r="Y22" s="19">
        <f>AD20</f>
        <v>0</v>
      </c>
      <c r="Z22" s="68" t="s">
        <v>95</v>
      </c>
      <c r="AA22" s="20">
        <f>AB20</f>
        <v>2</v>
      </c>
      <c r="AB22" s="26"/>
      <c r="AC22" s="26"/>
      <c r="AD22" s="49"/>
      <c r="AE22" s="175"/>
      <c r="AF22" s="175"/>
      <c r="AG22" s="175"/>
      <c r="AH22" s="175"/>
      <c r="AI22" s="175"/>
      <c r="AJ22" s="175"/>
      <c r="AK22" s="175"/>
      <c r="AL22" s="175"/>
      <c r="AM22" s="175"/>
      <c r="AN22" s="178"/>
    </row>
    <row r="23" spans="2:41" x14ac:dyDescent="0.15">
      <c r="B23" s="24"/>
      <c r="C23" s="17"/>
      <c r="D23" s="15"/>
      <c r="E23" s="15"/>
      <c r="F23" s="15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5" spans="2:41" x14ac:dyDescent="0.15">
      <c r="C25" s="22" t="s">
        <v>26</v>
      </c>
      <c r="D25" s="130" t="s">
        <v>19</v>
      </c>
      <c r="E25" s="130"/>
      <c r="F25" s="131" t="s">
        <v>20</v>
      </c>
      <c r="G25" s="132"/>
      <c r="H25" s="132"/>
      <c r="I25" s="132"/>
      <c r="J25" s="133"/>
      <c r="K25" s="132" t="s">
        <v>21</v>
      </c>
      <c r="L25" s="134"/>
      <c r="M25" s="134"/>
      <c r="N25" s="134"/>
      <c r="O25" s="134"/>
      <c r="P25" s="131" t="s">
        <v>22</v>
      </c>
      <c r="Q25" s="134"/>
      <c r="R25" s="134"/>
      <c r="S25" s="134"/>
      <c r="T25" s="135"/>
      <c r="U25" s="132" t="s">
        <v>23</v>
      </c>
      <c r="V25" s="132"/>
      <c r="W25" s="132"/>
      <c r="X25" s="132"/>
      <c r="Y25" s="132"/>
      <c r="Z25" s="131" t="s">
        <v>24</v>
      </c>
      <c r="AA25" s="132"/>
      <c r="AB25" s="132"/>
      <c r="AC25" s="132"/>
      <c r="AD25" s="133"/>
      <c r="AE25" s="131" t="s">
        <v>25</v>
      </c>
      <c r="AF25" s="132"/>
      <c r="AG25" s="132"/>
      <c r="AH25" s="4"/>
      <c r="AI25" s="104"/>
    </row>
    <row r="26" spans="2:41" ht="21" customHeight="1" x14ac:dyDescent="0.15">
      <c r="C26" s="150" t="s">
        <v>126</v>
      </c>
      <c r="D26" s="142" t="s">
        <v>133</v>
      </c>
      <c r="E26" s="143"/>
      <c r="F26" s="138" t="s">
        <v>63</v>
      </c>
      <c r="G26" s="130"/>
      <c r="H26" s="18" t="s">
        <v>17</v>
      </c>
      <c r="I26" s="162" t="s">
        <v>34</v>
      </c>
      <c r="J26" s="139"/>
      <c r="K26" s="138"/>
      <c r="L26" s="130"/>
      <c r="M26" s="18" t="s">
        <v>17</v>
      </c>
      <c r="N26" s="130"/>
      <c r="O26" s="139"/>
      <c r="P26" s="138" t="s">
        <v>67</v>
      </c>
      <c r="Q26" s="130"/>
      <c r="R26" s="18" t="s">
        <v>17</v>
      </c>
      <c r="S26" s="130" t="s">
        <v>63</v>
      </c>
      <c r="T26" s="139"/>
      <c r="U26" s="138"/>
      <c r="V26" s="130"/>
      <c r="W26" s="18" t="s">
        <v>17</v>
      </c>
      <c r="X26" s="130"/>
      <c r="Y26" s="139"/>
      <c r="Z26" s="142" t="s">
        <v>34</v>
      </c>
      <c r="AA26" s="130"/>
      <c r="AB26" s="18" t="s">
        <v>17</v>
      </c>
      <c r="AC26" s="130" t="s">
        <v>67</v>
      </c>
      <c r="AD26" s="139"/>
      <c r="AE26" s="142"/>
      <c r="AF26" s="130"/>
      <c r="AG26" s="95" t="s">
        <v>0</v>
      </c>
      <c r="AH26" s="130"/>
      <c r="AI26" s="139"/>
    </row>
    <row r="27" spans="2:41" ht="21" customHeight="1" x14ac:dyDescent="0.15">
      <c r="C27" s="151"/>
      <c r="D27" s="144"/>
      <c r="E27" s="145"/>
      <c r="F27" s="19">
        <v>1</v>
      </c>
      <c r="G27" s="136" t="s">
        <v>67</v>
      </c>
      <c r="H27" s="137"/>
      <c r="I27" s="137"/>
      <c r="J27" s="20">
        <v>22</v>
      </c>
      <c r="K27" s="19"/>
      <c r="L27" s="136"/>
      <c r="M27" s="137"/>
      <c r="N27" s="137"/>
      <c r="O27" s="20"/>
      <c r="P27" s="19">
        <v>21</v>
      </c>
      <c r="Q27" s="136" t="s">
        <v>34</v>
      </c>
      <c r="R27" s="137"/>
      <c r="S27" s="137"/>
      <c r="T27" s="20">
        <v>0</v>
      </c>
      <c r="U27" s="19"/>
      <c r="V27" s="136"/>
      <c r="W27" s="137"/>
      <c r="X27" s="137"/>
      <c r="Y27" s="20"/>
      <c r="Z27" s="19">
        <v>0</v>
      </c>
      <c r="AA27" s="136" t="s">
        <v>63</v>
      </c>
      <c r="AB27" s="137"/>
      <c r="AC27" s="137"/>
      <c r="AD27" s="20">
        <v>1</v>
      </c>
      <c r="AE27" s="19"/>
      <c r="AF27" s="136"/>
      <c r="AG27" s="137"/>
      <c r="AH27" s="137"/>
      <c r="AI27" s="20"/>
    </row>
    <row r="28" spans="2:41" ht="21" customHeight="1" x14ac:dyDescent="0.15">
      <c r="C28" s="151"/>
      <c r="D28" s="146" t="s">
        <v>134</v>
      </c>
      <c r="E28" s="147"/>
      <c r="F28" s="138" t="s">
        <v>54</v>
      </c>
      <c r="G28" s="130"/>
      <c r="H28" s="18" t="s">
        <v>17</v>
      </c>
      <c r="I28" s="130" t="s">
        <v>44</v>
      </c>
      <c r="J28" s="139"/>
      <c r="K28" s="138" t="s">
        <v>28</v>
      </c>
      <c r="L28" s="130"/>
      <c r="M28" s="18" t="s">
        <v>17</v>
      </c>
      <c r="N28" s="140" t="s">
        <v>36</v>
      </c>
      <c r="O28" s="141"/>
      <c r="P28" s="138" t="s">
        <v>33</v>
      </c>
      <c r="Q28" s="130"/>
      <c r="R28" s="18" t="s">
        <v>17</v>
      </c>
      <c r="S28" s="130" t="s">
        <v>54</v>
      </c>
      <c r="T28" s="139"/>
      <c r="U28" s="138" t="s">
        <v>55</v>
      </c>
      <c r="V28" s="130"/>
      <c r="W28" s="18" t="s">
        <v>17</v>
      </c>
      <c r="X28" s="130" t="s">
        <v>28</v>
      </c>
      <c r="Y28" s="139"/>
      <c r="Z28" s="138" t="s">
        <v>44</v>
      </c>
      <c r="AA28" s="130"/>
      <c r="AB28" s="18" t="s">
        <v>17</v>
      </c>
      <c r="AC28" s="130" t="s">
        <v>33</v>
      </c>
      <c r="AD28" s="139"/>
      <c r="AE28" s="138" t="s">
        <v>36</v>
      </c>
      <c r="AF28" s="130"/>
      <c r="AG28" s="95" t="s">
        <v>0</v>
      </c>
      <c r="AH28" s="130" t="s">
        <v>55</v>
      </c>
      <c r="AI28" s="139"/>
    </row>
    <row r="29" spans="2:41" ht="21" customHeight="1" x14ac:dyDescent="0.15">
      <c r="C29" s="152"/>
      <c r="D29" s="148"/>
      <c r="E29" s="149"/>
      <c r="F29" s="19">
        <v>4</v>
      </c>
      <c r="G29" s="136" t="s">
        <v>33</v>
      </c>
      <c r="H29" s="137"/>
      <c r="I29" s="137"/>
      <c r="J29" s="20">
        <v>5</v>
      </c>
      <c r="K29" s="19">
        <v>0</v>
      </c>
      <c r="L29" s="136" t="s">
        <v>55</v>
      </c>
      <c r="M29" s="137"/>
      <c r="N29" s="137"/>
      <c r="O29" s="20">
        <v>1</v>
      </c>
      <c r="P29" s="19">
        <v>5</v>
      </c>
      <c r="Q29" s="136" t="s">
        <v>44</v>
      </c>
      <c r="R29" s="137"/>
      <c r="S29" s="137"/>
      <c r="T29" s="20">
        <v>0</v>
      </c>
      <c r="U29" s="19">
        <v>5</v>
      </c>
      <c r="V29" s="136" t="s">
        <v>36</v>
      </c>
      <c r="W29" s="137"/>
      <c r="X29" s="137"/>
      <c r="Y29" s="20">
        <v>0</v>
      </c>
      <c r="Z29" s="19">
        <v>0</v>
      </c>
      <c r="AA29" s="136" t="s">
        <v>54</v>
      </c>
      <c r="AB29" s="137"/>
      <c r="AC29" s="137"/>
      <c r="AD29" s="20">
        <v>1</v>
      </c>
      <c r="AE29" s="19">
        <v>1</v>
      </c>
      <c r="AF29" s="136" t="s">
        <v>28</v>
      </c>
      <c r="AG29" s="137"/>
      <c r="AH29" s="137"/>
      <c r="AI29" s="20">
        <v>0</v>
      </c>
    </row>
    <row r="30" spans="2:41" ht="21" customHeight="1" x14ac:dyDescent="0.15">
      <c r="C30" s="153" t="s">
        <v>129</v>
      </c>
      <c r="D30" s="138" t="s">
        <v>127</v>
      </c>
      <c r="E30" s="163"/>
      <c r="F30" s="138" t="s">
        <v>63</v>
      </c>
      <c r="G30" s="169"/>
      <c r="H30" s="5" t="s">
        <v>81</v>
      </c>
      <c r="I30" s="159" t="s">
        <v>54</v>
      </c>
      <c r="J30" s="139"/>
      <c r="K30" s="138"/>
      <c r="L30" s="130"/>
      <c r="M30" s="38"/>
      <c r="N30" s="159"/>
      <c r="O30" s="160"/>
      <c r="P30" s="138" t="s">
        <v>28</v>
      </c>
      <c r="Q30" s="130"/>
      <c r="R30" s="38" t="s">
        <v>81</v>
      </c>
      <c r="S30" s="159" t="s">
        <v>63</v>
      </c>
      <c r="T30" s="160"/>
      <c r="U30" s="138"/>
      <c r="V30" s="130"/>
      <c r="W30" s="38"/>
      <c r="X30" s="159"/>
      <c r="Y30" s="160"/>
      <c r="Z30" s="138" t="s">
        <v>54</v>
      </c>
      <c r="AA30" s="130"/>
      <c r="AB30" s="38" t="s">
        <v>81</v>
      </c>
      <c r="AC30" s="159" t="s">
        <v>28</v>
      </c>
      <c r="AD30" s="160"/>
      <c r="AE30" s="138"/>
      <c r="AF30" s="130"/>
      <c r="AG30" s="96" t="s">
        <v>0</v>
      </c>
      <c r="AH30" s="159"/>
      <c r="AI30" s="160"/>
    </row>
    <row r="31" spans="2:41" ht="21" customHeight="1" x14ac:dyDescent="0.15">
      <c r="C31" s="154"/>
      <c r="D31" s="164"/>
      <c r="E31" s="165"/>
      <c r="F31" s="2">
        <v>0</v>
      </c>
      <c r="G31" s="136" t="s">
        <v>28</v>
      </c>
      <c r="H31" s="136"/>
      <c r="I31" s="136"/>
      <c r="J31" s="3">
        <v>16</v>
      </c>
      <c r="K31" s="2"/>
      <c r="L31" s="136"/>
      <c r="M31" s="136"/>
      <c r="N31" s="136"/>
      <c r="O31" s="3"/>
      <c r="P31" s="2">
        <v>12</v>
      </c>
      <c r="Q31" s="136" t="s">
        <v>54</v>
      </c>
      <c r="R31" s="136"/>
      <c r="S31" s="136"/>
      <c r="T31" s="3">
        <v>0</v>
      </c>
      <c r="U31" s="2"/>
      <c r="V31" s="136"/>
      <c r="W31" s="136"/>
      <c r="X31" s="136"/>
      <c r="Y31" s="3"/>
      <c r="Z31" s="2">
        <v>4</v>
      </c>
      <c r="AA31" s="136" t="s">
        <v>63</v>
      </c>
      <c r="AB31" s="136"/>
      <c r="AC31" s="136"/>
      <c r="AD31" s="3">
        <v>2</v>
      </c>
      <c r="AE31" s="2"/>
      <c r="AF31" s="136"/>
      <c r="AG31" s="136"/>
      <c r="AH31" s="136"/>
      <c r="AI31" s="3"/>
    </row>
    <row r="32" spans="2:41" ht="21" customHeight="1" x14ac:dyDescent="0.15">
      <c r="C32" s="154"/>
      <c r="D32" s="138" t="s">
        <v>128</v>
      </c>
      <c r="E32" s="166"/>
      <c r="F32" s="138" t="s">
        <v>55</v>
      </c>
      <c r="G32" s="130"/>
      <c r="H32" s="38" t="s">
        <v>81</v>
      </c>
      <c r="I32" s="159" t="s">
        <v>67</v>
      </c>
      <c r="J32" s="160"/>
      <c r="K32" s="138" t="s">
        <v>36</v>
      </c>
      <c r="L32" s="130"/>
      <c r="M32" s="38" t="s">
        <v>81</v>
      </c>
      <c r="N32" s="161" t="s">
        <v>34</v>
      </c>
      <c r="O32" s="160"/>
      <c r="P32" s="138" t="s">
        <v>33</v>
      </c>
      <c r="Q32" s="130"/>
      <c r="R32" s="38" t="s">
        <v>81</v>
      </c>
      <c r="S32" s="159" t="s">
        <v>55</v>
      </c>
      <c r="T32" s="160"/>
      <c r="U32" s="138" t="s">
        <v>44</v>
      </c>
      <c r="V32" s="179"/>
      <c r="W32" s="38" t="s">
        <v>81</v>
      </c>
      <c r="X32" s="159" t="s">
        <v>36</v>
      </c>
      <c r="Y32" s="160"/>
      <c r="Z32" s="138" t="s">
        <v>67</v>
      </c>
      <c r="AA32" s="130"/>
      <c r="AB32" s="38" t="s">
        <v>82</v>
      </c>
      <c r="AC32" s="159" t="s">
        <v>33</v>
      </c>
      <c r="AD32" s="160"/>
      <c r="AE32" s="142" t="s">
        <v>34</v>
      </c>
      <c r="AF32" s="162"/>
      <c r="AG32" s="96" t="s">
        <v>0</v>
      </c>
      <c r="AH32" s="159" t="s">
        <v>44</v>
      </c>
      <c r="AI32" s="160"/>
    </row>
    <row r="33" spans="3:35" ht="21" customHeight="1" x14ac:dyDescent="0.15">
      <c r="C33" s="155"/>
      <c r="D33" s="167"/>
      <c r="E33" s="168"/>
      <c r="F33" s="2">
        <v>2</v>
      </c>
      <c r="G33" s="136" t="s">
        <v>33</v>
      </c>
      <c r="H33" s="137"/>
      <c r="I33" s="137"/>
      <c r="J33" s="3">
        <v>4</v>
      </c>
      <c r="K33" s="2">
        <v>0</v>
      </c>
      <c r="L33" s="136" t="s">
        <v>44</v>
      </c>
      <c r="M33" s="136"/>
      <c r="N33" s="136"/>
      <c r="O33" s="3">
        <v>2</v>
      </c>
      <c r="P33" s="2">
        <v>2</v>
      </c>
      <c r="Q33" s="136" t="s">
        <v>73</v>
      </c>
      <c r="R33" s="136"/>
      <c r="S33" s="136"/>
      <c r="T33" s="3">
        <v>0</v>
      </c>
      <c r="U33" s="2">
        <v>1</v>
      </c>
      <c r="V33" s="136" t="s">
        <v>34</v>
      </c>
      <c r="W33" s="136"/>
      <c r="X33" s="136"/>
      <c r="Y33" s="3">
        <v>2</v>
      </c>
      <c r="Z33" s="2">
        <v>1</v>
      </c>
      <c r="AA33" s="136" t="s">
        <v>55</v>
      </c>
      <c r="AB33" s="136"/>
      <c r="AC33" s="136"/>
      <c r="AD33" s="3">
        <v>7</v>
      </c>
      <c r="AE33" s="2">
        <v>3</v>
      </c>
      <c r="AF33" s="136" t="s">
        <v>36</v>
      </c>
      <c r="AG33" s="136"/>
      <c r="AH33" s="136"/>
      <c r="AI33" s="3">
        <v>1</v>
      </c>
    </row>
    <row r="34" spans="3:35" ht="21" customHeight="1" x14ac:dyDescent="0.15">
      <c r="C34" s="156" t="s">
        <v>130</v>
      </c>
      <c r="D34" s="138" t="s">
        <v>132</v>
      </c>
      <c r="E34" s="166"/>
      <c r="F34" s="138" t="s">
        <v>55</v>
      </c>
      <c r="G34" s="130"/>
      <c r="H34" s="38" t="s">
        <v>84</v>
      </c>
      <c r="I34" s="159" t="s">
        <v>44</v>
      </c>
      <c r="J34" s="160"/>
      <c r="K34" s="142" t="s">
        <v>138</v>
      </c>
      <c r="L34" s="130"/>
      <c r="M34" s="64" t="s">
        <v>84</v>
      </c>
      <c r="N34" s="159"/>
      <c r="O34" s="160"/>
      <c r="P34" s="138" t="s">
        <v>44</v>
      </c>
      <c r="Q34" s="130"/>
      <c r="R34" s="64" t="s">
        <v>84</v>
      </c>
      <c r="S34" s="159" t="s">
        <v>63</v>
      </c>
      <c r="T34" s="160"/>
      <c r="U34" s="138"/>
      <c r="V34" s="130"/>
      <c r="W34" s="64" t="s">
        <v>84</v>
      </c>
      <c r="X34" s="159"/>
      <c r="Y34" s="160"/>
      <c r="Z34" s="138" t="s">
        <v>63</v>
      </c>
      <c r="AA34" s="130"/>
      <c r="AB34" s="64" t="s">
        <v>84</v>
      </c>
      <c r="AC34" s="159" t="s">
        <v>55</v>
      </c>
      <c r="AD34" s="160"/>
      <c r="AE34" s="138"/>
      <c r="AF34" s="130"/>
      <c r="AG34" s="96" t="s">
        <v>0</v>
      </c>
      <c r="AH34" s="159"/>
      <c r="AI34" s="160"/>
    </row>
    <row r="35" spans="3:35" ht="21" customHeight="1" x14ac:dyDescent="0.15">
      <c r="C35" s="157"/>
      <c r="D35" s="167"/>
      <c r="E35" s="168"/>
      <c r="F35" s="2">
        <v>1</v>
      </c>
      <c r="G35" s="170" t="s">
        <v>63</v>
      </c>
      <c r="H35" s="170"/>
      <c r="I35" s="170"/>
      <c r="J35" s="3">
        <v>4</v>
      </c>
      <c r="K35" s="2"/>
      <c r="L35" s="180" t="s">
        <v>137</v>
      </c>
      <c r="M35" s="170"/>
      <c r="N35" s="170"/>
      <c r="O35" s="3"/>
      <c r="P35" s="2">
        <v>13</v>
      </c>
      <c r="Q35" s="170" t="s">
        <v>55</v>
      </c>
      <c r="R35" s="170"/>
      <c r="S35" s="170"/>
      <c r="T35" s="3">
        <v>0</v>
      </c>
      <c r="U35" s="2"/>
      <c r="V35" s="170"/>
      <c r="W35" s="170"/>
      <c r="X35" s="170"/>
      <c r="Y35" s="3"/>
      <c r="Z35" s="2">
        <v>1</v>
      </c>
      <c r="AA35" s="170" t="s">
        <v>44</v>
      </c>
      <c r="AB35" s="170"/>
      <c r="AC35" s="170"/>
      <c r="AD35" s="3">
        <v>7</v>
      </c>
      <c r="AE35" s="2"/>
      <c r="AF35" s="170"/>
      <c r="AG35" s="170"/>
      <c r="AH35" s="170"/>
      <c r="AI35" s="3"/>
    </row>
    <row r="36" spans="3:35" ht="21" customHeight="1" x14ac:dyDescent="0.15">
      <c r="C36" s="157"/>
      <c r="D36" s="138" t="s">
        <v>131</v>
      </c>
      <c r="E36" s="166"/>
      <c r="F36" s="138" t="s">
        <v>36</v>
      </c>
      <c r="G36" s="130"/>
      <c r="H36" s="64" t="s">
        <v>84</v>
      </c>
      <c r="I36" s="159" t="s">
        <v>67</v>
      </c>
      <c r="J36" s="160"/>
      <c r="K36" s="181" t="s">
        <v>34</v>
      </c>
      <c r="L36" s="179"/>
      <c r="M36" s="64" t="s">
        <v>84</v>
      </c>
      <c r="N36" s="159" t="s">
        <v>33</v>
      </c>
      <c r="O36" s="160"/>
      <c r="P36" s="138" t="s">
        <v>54</v>
      </c>
      <c r="Q36" s="130"/>
      <c r="R36" s="64" t="s">
        <v>84</v>
      </c>
      <c r="S36" s="159" t="s">
        <v>36</v>
      </c>
      <c r="T36" s="160"/>
      <c r="U36" s="138" t="s">
        <v>33</v>
      </c>
      <c r="V36" s="130"/>
      <c r="W36" s="64" t="s">
        <v>84</v>
      </c>
      <c r="X36" s="159" t="s">
        <v>28</v>
      </c>
      <c r="Y36" s="182"/>
      <c r="Z36" s="138" t="s">
        <v>67</v>
      </c>
      <c r="AA36" s="130"/>
      <c r="AB36" s="64" t="s">
        <v>84</v>
      </c>
      <c r="AC36" s="159" t="s">
        <v>54</v>
      </c>
      <c r="AD36" s="160"/>
      <c r="AE36" s="138" t="s">
        <v>28</v>
      </c>
      <c r="AF36" s="179"/>
      <c r="AG36" s="96" t="s">
        <v>0</v>
      </c>
      <c r="AH36" s="161" t="s">
        <v>34</v>
      </c>
      <c r="AI36" s="183"/>
    </row>
    <row r="37" spans="3:35" ht="21" customHeight="1" x14ac:dyDescent="0.15">
      <c r="C37" s="158"/>
      <c r="D37" s="167"/>
      <c r="E37" s="168"/>
      <c r="F37" s="2">
        <v>0</v>
      </c>
      <c r="G37" s="170" t="s">
        <v>54</v>
      </c>
      <c r="H37" s="170"/>
      <c r="I37" s="170"/>
      <c r="J37" s="3">
        <v>1</v>
      </c>
      <c r="K37" s="2">
        <v>1</v>
      </c>
      <c r="L37" s="170" t="s">
        <v>28</v>
      </c>
      <c r="M37" s="170"/>
      <c r="N37" s="170"/>
      <c r="O37" s="3">
        <v>1</v>
      </c>
      <c r="P37" s="2">
        <v>1</v>
      </c>
      <c r="Q37" s="170" t="s">
        <v>67</v>
      </c>
      <c r="R37" s="170"/>
      <c r="S37" s="170"/>
      <c r="T37" s="3">
        <v>3</v>
      </c>
      <c r="U37" s="2">
        <v>9</v>
      </c>
      <c r="V37" s="170" t="s">
        <v>36</v>
      </c>
      <c r="W37" s="170"/>
      <c r="X37" s="170"/>
      <c r="Y37" s="3">
        <v>0</v>
      </c>
      <c r="Z37" s="2">
        <v>2</v>
      </c>
      <c r="AA37" s="170" t="s">
        <v>33</v>
      </c>
      <c r="AB37" s="170"/>
      <c r="AC37" s="170"/>
      <c r="AD37" s="3">
        <v>2</v>
      </c>
      <c r="AE37" s="2">
        <v>0</v>
      </c>
      <c r="AF37" s="170"/>
      <c r="AG37" s="170"/>
      <c r="AH37" s="170"/>
      <c r="AI37" s="3">
        <v>2</v>
      </c>
    </row>
    <row r="38" spans="3:35" ht="21" customHeight="1" x14ac:dyDescent="0.15">
      <c r="C38" s="156" t="s">
        <v>227</v>
      </c>
      <c r="D38" s="138" t="s">
        <v>135</v>
      </c>
      <c r="E38" s="166"/>
      <c r="F38" s="138" t="s">
        <v>63</v>
      </c>
      <c r="G38" s="130"/>
      <c r="H38" s="64" t="s">
        <v>84</v>
      </c>
      <c r="I38" s="159" t="s">
        <v>33</v>
      </c>
      <c r="J38" s="160"/>
      <c r="K38" s="138" t="s">
        <v>55</v>
      </c>
      <c r="L38" s="130"/>
      <c r="M38" s="64" t="s">
        <v>84</v>
      </c>
      <c r="N38" s="159" t="s">
        <v>54</v>
      </c>
      <c r="O38" s="160"/>
      <c r="P38" s="138" t="s">
        <v>33</v>
      </c>
      <c r="Q38" s="130"/>
      <c r="R38" s="64" t="s">
        <v>84</v>
      </c>
      <c r="S38" s="159" t="s">
        <v>36</v>
      </c>
      <c r="T38" s="182"/>
      <c r="U38" s="142" t="s">
        <v>34</v>
      </c>
      <c r="V38" s="130"/>
      <c r="W38" s="64" t="s">
        <v>84</v>
      </c>
      <c r="X38" s="159" t="s">
        <v>55</v>
      </c>
      <c r="Y38" s="160"/>
      <c r="Z38" s="138" t="s">
        <v>36</v>
      </c>
      <c r="AA38" s="130"/>
      <c r="AB38" s="64" t="s">
        <v>84</v>
      </c>
      <c r="AC38" s="159" t="s">
        <v>63</v>
      </c>
      <c r="AD38" s="160"/>
      <c r="AE38" s="138" t="s">
        <v>54</v>
      </c>
      <c r="AF38" s="130"/>
      <c r="AG38" s="96" t="s">
        <v>0</v>
      </c>
      <c r="AH38" s="159" t="s">
        <v>34</v>
      </c>
      <c r="AI38" s="160"/>
    </row>
    <row r="39" spans="3:35" ht="21" customHeight="1" x14ac:dyDescent="0.15">
      <c r="C39" s="154"/>
      <c r="D39" s="167"/>
      <c r="E39" s="168"/>
      <c r="F39" s="2">
        <v>0</v>
      </c>
      <c r="G39" s="170" t="s">
        <v>36</v>
      </c>
      <c r="H39" s="170"/>
      <c r="I39" s="170"/>
      <c r="J39" s="3">
        <v>13</v>
      </c>
      <c r="K39" s="2">
        <v>4</v>
      </c>
      <c r="L39" s="170" t="s">
        <v>34</v>
      </c>
      <c r="M39" s="170"/>
      <c r="N39" s="170"/>
      <c r="O39" s="3">
        <v>2</v>
      </c>
      <c r="P39" s="2">
        <v>1</v>
      </c>
      <c r="Q39" s="170" t="s">
        <v>63</v>
      </c>
      <c r="R39" s="170"/>
      <c r="S39" s="170"/>
      <c r="T39" s="3">
        <v>2</v>
      </c>
      <c r="U39" s="2">
        <v>4</v>
      </c>
      <c r="V39" s="170" t="s">
        <v>54</v>
      </c>
      <c r="W39" s="170"/>
      <c r="X39" s="170"/>
      <c r="Y39" s="3">
        <v>0</v>
      </c>
      <c r="Z39" s="2">
        <v>11</v>
      </c>
      <c r="AA39" s="170" t="s">
        <v>33</v>
      </c>
      <c r="AB39" s="170"/>
      <c r="AC39" s="170"/>
      <c r="AD39" s="3">
        <v>0</v>
      </c>
      <c r="AE39" s="2">
        <v>0</v>
      </c>
      <c r="AF39" s="170" t="s">
        <v>55</v>
      </c>
      <c r="AG39" s="170"/>
      <c r="AH39" s="170"/>
      <c r="AI39" s="3">
        <v>4</v>
      </c>
    </row>
    <row r="40" spans="3:35" ht="21" customHeight="1" x14ac:dyDescent="0.15">
      <c r="C40" s="154"/>
      <c r="D40" s="138" t="s">
        <v>136</v>
      </c>
      <c r="E40" s="166"/>
      <c r="F40" s="138" t="s">
        <v>28</v>
      </c>
      <c r="G40" s="130"/>
      <c r="H40" s="64" t="s">
        <v>84</v>
      </c>
      <c r="I40" s="159" t="s">
        <v>67</v>
      </c>
      <c r="J40" s="160"/>
      <c r="K40" s="138"/>
      <c r="L40" s="130"/>
      <c r="M40" s="64" t="s">
        <v>84</v>
      </c>
      <c r="N40" s="159"/>
      <c r="O40" s="160"/>
      <c r="P40" s="138" t="s">
        <v>67</v>
      </c>
      <c r="Q40" s="130"/>
      <c r="R40" s="64" t="s">
        <v>84</v>
      </c>
      <c r="S40" s="159" t="s">
        <v>44</v>
      </c>
      <c r="T40" s="160"/>
      <c r="U40" s="138"/>
      <c r="V40" s="130"/>
      <c r="W40" s="64" t="s">
        <v>84</v>
      </c>
      <c r="X40" s="159"/>
      <c r="Y40" s="160"/>
      <c r="Z40" s="138" t="s">
        <v>44</v>
      </c>
      <c r="AA40" s="130"/>
      <c r="AB40" s="64" t="s">
        <v>84</v>
      </c>
      <c r="AC40" s="159" t="s">
        <v>28</v>
      </c>
      <c r="AD40" s="160"/>
      <c r="AE40" s="138"/>
      <c r="AF40" s="130"/>
      <c r="AG40" s="96" t="s">
        <v>0</v>
      </c>
      <c r="AH40" s="159"/>
      <c r="AI40" s="160"/>
    </row>
    <row r="41" spans="3:35" ht="21" customHeight="1" x14ac:dyDescent="0.15">
      <c r="C41" s="155"/>
      <c r="D41" s="167"/>
      <c r="E41" s="168"/>
      <c r="F41" s="2">
        <v>1</v>
      </c>
      <c r="G41" s="170" t="s">
        <v>44</v>
      </c>
      <c r="H41" s="170"/>
      <c r="I41" s="170"/>
      <c r="J41" s="3">
        <v>9</v>
      </c>
      <c r="K41" s="2"/>
      <c r="L41" s="170"/>
      <c r="M41" s="170"/>
      <c r="N41" s="170"/>
      <c r="O41" s="3"/>
      <c r="P41" s="2">
        <v>1</v>
      </c>
      <c r="Q41" s="170" t="s">
        <v>28</v>
      </c>
      <c r="R41" s="170"/>
      <c r="S41" s="170"/>
      <c r="T41" s="3">
        <v>2</v>
      </c>
      <c r="U41" s="2"/>
      <c r="V41" s="170"/>
      <c r="W41" s="170"/>
      <c r="X41" s="170"/>
      <c r="Y41" s="3"/>
      <c r="Z41" s="2">
        <v>6</v>
      </c>
      <c r="AA41" s="170" t="s">
        <v>67</v>
      </c>
      <c r="AB41" s="170"/>
      <c r="AC41" s="170"/>
      <c r="AD41" s="3">
        <v>1</v>
      </c>
      <c r="AE41" s="2"/>
      <c r="AF41" s="170"/>
      <c r="AG41" s="170"/>
      <c r="AH41" s="170"/>
      <c r="AI41" s="3"/>
    </row>
  </sheetData>
  <mergeCells count="271">
    <mergeCell ref="AF41:AH41"/>
    <mergeCell ref="AH32:AI32"/>
    <mergeCell ref="AF33:AH33"/>
    <mergeCell ref="AE34:AF34"/>
    <mergeCell ref="AH34:AI34"/>
    <mergeCell ref="AF35:AH35"/>
    <mergeCell ref="AE36:AF36"/>
    <mergeCell ref="AH36:AI36"/>
    <mergeCell ref="AF37:AH37"/>
    <mergeCell ref="AE38:AF38"/>
    <mergeCell ref="AH38:AI38"/>
    <mergeCell ref="AF39:AH39"/>
    <mergeCell ref="AE40:AF40"/>
    <mergeCell ref="AH40:AI40"/>
    <mergeCell ref="AE26:AF26"/>
    <mergeCell ref="AH26:AI26"/>
    <mergeCell ref="AF27:AH27"/>
    <mergeCell ref="AE28:AF28"/>
    <mergeCell ref="AH28:AI28"/>
    <mergeCell ref="AF29:AH29"/>
    <mergeCell ref="AE30:AF30"/>
    <mergeCell ref="AH30:AI30"/>
    <mergeCell ref="AF31:AH31"/>
    <mergeCell ref="L41:N41"/>
    <mergeCell ref="Q41:S41"/>
    <mergeCell ref="V41:X41"/>
    <mergeCell ref="AA41:AC41"/>
    <mergeCell ref="AC40:AD40"/>
    <mergeCell ref="K38:L38"/>
    <mergeCell ref="N38:O38"/>
    <mergeCell ref="P38:Q38"/>
    <mergeCell ref="S38:T38"/>
    <mergeCell ref="U38:V38"/>
    <mergeCell ref="X38:Y38"/>
    <mergeCell ref="Z38:AA38"/>
    <mergeCell ref="AC38:AD38"/>
    <mergeCell ref="K40:L40"/>
    <mergeCell ref="N40:O40"/>
    <mergeCell ref="P40:Q40"/>
    <mergeCell ref="S40:T40"/>
    <mergeCell ref="U40:V40"/>
    <mergeCell ref="X40:Y40"/>
    <mergeCell ref="Z40:AA40"/>
    <mergeCell ref="L39:N39"/>
    <mergeCell ref="Q39:S39"/>
    <mergeCell ref="V39:X39"/>
    <mergeCell ref="AA39:AC39"/>
    <mergeCell ref="L37:N37"/>
    <mergeCell ref="Q37:S37"/>
    <mergeCell ref="V37:X37"/>
    <mergeCell ref="AA37:AC37"/>
    <mergeCell ref="L35:N35"/>
    <mergeCell ref="Q35:S35"/>
    <mergeCell ref="V35:X35"/>
    <mergeCell ref="AA35:AC35"/>
    <mergeCell ref="K36:L36"/>
    <mergeCell ref="N36:O36"/>
    <mergeCell ref="P36:Q36"/>
    <mergeCell ref="S36:T36"/>
    <mergeCell ref="U36:V36"/>
    <mergeCell ref="X36:Y36"/>
    <mergeCell ref="Z36:AA36"/>
    <mergeCell ref="AC36:AD36"/>
    <mergeCell ref="U30:V30"/>
    <mergeCell ref="X30:Y30"/>
    <mergeCell ref="Z30:AA30"/>
    <mergeCell ref="AC30:AD30"/>
    <mergeCell ref="L31:N31"/>
    <mergeCell ref="Q31:S31"/>
    <mergeCell ref="V31:X31"/>
    <mergeCell ref="AA31:AC31"/>
    <mergeCell ref="U32:V32"/>
    <mergeCell ref="X32:Y32"/>
    <mergeCell ref="Z32:AA32"/>
    <mergeCell ref="AC32:AD32"/>
    <mergeCell ref="L33:N33"/>
    <mergeCell ref="Q33:S33"/>
    <mergeCell ref="V33:X33"/>
    <mergeCell ref="AA33:AC33"/>
    <mergeCell ref="U34:V34"/>
    <mergeCell ref="X34:Y34"/>
    <mergeCell ref="Z34:AA34"/>
    <mergeCell ref="AC34:AD34"/>
    <mergeCell ref="AE32:AF32"/>
    <mergeCell ref="AL21:AL22"/>
    <mergeCell ref="AM21:AM22"/>
    <mergeCell ref="AN21:AN22"/>
    <mergeCell ref="AJ19:AJ20"/>
    <mergeCell ref="AK19:AK20"/>
    <mergeCell ref="AL19:AL20"/>
    <mergeCell ref="AM19:AM20"/>
    <mergeCell ref="AN19:AN20"/>
    <mergeCell ref="AI19:AI20"/>
    <mergeCell ref="AF21:AF22"/>
    <mergeCell ref="AG21:AG22"/>
    <mergeCell ref="AH21:AH22"/>
    <mergeCell ref="AF19:AF20"/>
    <mergeCell ref="AG19:AG20"/>
    <mergeCell ref="AH19:AH20"/>
    <mergeCell ref="AI21:AI22"/>
    <mergeCell ref="AJ21:AJ22"/>
    <mergeCell ref="AK21:AK22"/>
    <mergeCell ref="AL17:AL18"/>
    <mergeCell ref="AM17:AM18"/>
    <mergeCell ref="AN17:AN18"/>
    <mergeCell ref="AJ15:AJ16"/>
    <mergeCell ref="AK15:AK16"/>
    <mergeCell ref="AL15:AL16"/>
    <mergeCell ref="AM15:AM16"/>
    <mergeCell ref="AN15:AN16"/>
    <mergeCell ref="AI15:AI16"/>
    <mergeCell ref="AF17:AF18"/>
    <mergeCell ref="AG17:AG18"/>
    <mergeCell ref="AH17:AH18"/>
    <mergeCell ref="AF15:AF16"/>
    <mergeCell ref="AG15:AG16"/>
    <mergeCell ref="AH15:AH16"/>
    <mergeCell ref="AI17:AI18"/>
    <mergeCell ref="AJ17:AJ18"/>
    <mergeCell ref="AK17:AK18"/>
    <mergeCell ref="AL7:AL8"/>
    <mergeCell ref="AM7:AM8"/>
    <mergeCell ref="AN7:AN8"/>
    <mergeCell ref="AI9:AI10"/>
    <mergeCell ref="AF13:AF14"/>
    <mergeCell ref="AG13:AG14"/>
    <mergeCell ref="AH13:AH14"/>
    <mergeCell ref="AF11:AF12"/>
    <mergeCell ref="AG11:AG12"/>
    <mergeCell ref="AH11:AH12"/>
    <mergeCell ref="AI13:AI14"/>
    <mergeCell ref="AJ13:AJ14"/>
    <mergeCell ref="AK13:AK14"/>
    <mergeCell ref="AL13:AL14"/>
    <mergeCell ref="AM13:AM14"/>
    <mergeCell ref="AN13:AN14"/>
    <mergeCell ref="AJ11:AJ12"/>
    <mergeCell ref="AK11:AK12"/>
    <mergeCell ref="AL11:AL12"/>
    <mergeCell ref="AM11:AM12"/>
    <mergeCell ref="AN11:AN12"/>
    <mergeCell ref="AI11:AI12"/>
    <mergeCell ref="B19:B20"/>
    <mergeCell ref="AJ5:AJ6"/>
    <mergeCell ref="AK5:AK6"/>
    <mergeCell ref="AL5:AL6"/>
    <mergeCell ref="AM5:AM6"/>
    <mergeCell ref="AN5:AN6"/>
    <mergeCell ref="AF7:AF8"/>
    <mergeCell ref="AG7:AG8"/>
    <mergeCell ref="AH7:AH8"/>
    <mergeCell ref="AI7:AI8"/>
    <mergeCell ref="AF5:AF6"/>
    <mergeCell ref="AG5:AG6"/>
    <mergeCell ref="AH5:AH6"/>
    <mergeCell ref="AI5:AI6"/>
    <mergeCell ref="AJ9:AJ10"/>
    <mergeCell ref="AK9:AK10"/>
    <mergeCell ref="AL9:AL10"/>
    <mergeCell ref="AM9:AM10"/>
    <mergeCell ref="AN9:AN10"/>
    <mergeCell ref="AF9:AF10"/>
    <mergeCell ref="AG9:AG10"/>
    <mergeCell ref="AH9:AH10"/>
    <mergeCell ref="AJ7:AJ8"/>
    <mergeCell ref="AK7:AK8"/>
    <mergeCell ref="AB4:AD4"/>
    <mergeCell ref="D4:F4"/>
    <mergeCell ref="G4:I4"/>
    <mergeCell ref="J4:L4"/>
    <mergeCell ref="M4:O4"/>
    <mergeCell ref="P4:R4"/>
    <mergeCell ref="S4:U4"/>
    <mergeCell ref="B21:B22"/>
    <mergeCell ref="AE5:AE6"/>
    <mergeCell ref="AE7:AE8"/>
    <mergeCell ref="AE9:AE10"/>
    <mergeCell ref="AE11:AE12"/>
    <mergeCell ref="AE13:AE14"/>
    <mergeCell ref="AE15:AE16"/>
    <mergeCell ref="AE17:AE18"/>
    <mergeCell ref="AE19:AE20"/>
    <mergeCell ref="AE21:AE22"/>
    <mergeCell ref="B5:B6"/>
    <mergeCell ref="B7:B8"/>
    <mergeCell ref="B9:B10"/>
    <mergeCell ref="B11:B12"/>
    <mergeCell ref="B13:B14"/>
    <mergeCell ref="B15:B16"/>
    <mergeCell ref="B17:B18"/>
    <mergeCell ref="U26:V26"/>
    <mergeCell ref="X26:Y26"/>
    <mergeCell ref="V27:X27"/>
    <mergeCell ref="Z26:AA26"/>
    <mergeCell ref="K26:L26"/>
    <mergeCell ref="N26:O26"/>
    <mergeCell ref="L27:N27"/>
    <mergeCell ref="P26:Q26"/>
    <mergeCell ref="V4:X4"/>
    <mergeCell ref="Y4:AA4"/>
    <mergeCell ref="D30:E31"/>
    <mergeCell ref="D32:E33"/>
    <mergeCell ref="D34:E35"/>
    <mergeCell ref="D36:E37"/>
    <mergeCell ref="D38:E39"/>
    <mergeCell ref="D40:E41"/>
    <mergeCell ref="I28:J28"/>
    <mergeCell ref="F30:G30"/>
    <mergeCell ref="I30:J30"/>
    <mergeCell ref="G31:I31"/>
    <mergeCell ref="F32:G32"/>
    <mergeCell ref="I32:J32"/>
    <mergeCell ref="G33:I33"/>
    <mergeCell ref="F34:G34"/>
    <mergeCell ref="I34:J34"/>
    <mergeCell ref="G39:I39"/>
    <mergeCell ref="G41:I41"/>
    <mergeCell ref="F40:G40"/>
    <mergeCell ref="I40:J40"/>
    <mergeCell ref="G35:I35"/>
    <mergeCell ref="F38:G38"/>
    <mergeCell ref="I38:J38"/>
    <mergeCell ref="G37:I37"/>
    <mergeCell ref="C26:C29"/>
    <mergeCell ref="C30:C33"/>
    <mergeCell ref="C34:C37"/>
    <mergeCell ref="C38:C41"/>
    <mergeCell ref="S26:T26"/>
    <mergeCell ref="Q27:S27"/>
    <mergeCell ref="K30:L30"/>
    <mergeCell ref="N30:O30"/>
    <mergeCell ref="P30:Q30"/>
    <mergeCell ref="S30:T30"/>
    <mergeCell ref="K32:L32"/>
    <mergeCell ref="N32:O32"/>
    <mergeCell ref="P32:Q32"/>
    <mergeCell ref="S32:T32"/>
    <mergeCell ref="K34:L34"/>
    <mergeCell ref="N34:O34"/>
    <mergeCell ref="P34:Q34"/>
    <mergeCell ref="S34:T34"/>
    <mergeCell ref="F36:G36"/>
    <mergeCell ref="I36:J36"/>
    <mergeCell ref="F26:G26"/>
    <mergeCell ref="I26:J26"/>
    <mergeCell ref="G27:I27"/>
    <mergeCell ref="G29:I29"/>
    <mergeCell ref="D25:E25"/>
    <mergeCell ref="F25:J25"/>
    <mergeCell ref="K25:O25"/>
    <mergeCell ref="P25:T25"/>
    <mergeCell ref="U25:Y25"/>
    <mergeCell ref="Z25:AD25"/>
    <mergeCell ref="AE25:AG25"/>
    <mergeCell ref="L29:N29"/>
    <mergeCell ref="Q29:S29"/>
    <mergeCell ref="U28:V28"/>
    <mergeCell ref="X28:Y28"/>
    <mergeCell ref="Z28:AA28"/>
    <mergeCell ref="AC28:AD28"/>
    <mergeCell ref="V29:X29"/>
    <mergeCell ref="AA29:AC29"/>
    <mergeCell ref="AC26:AD26"/>
    <mergeCell ref="AA27:AC27"/>
    <mergeCell ref="F28:G28"/>
    <mergeCell ref="K28:L28"/>
    <mergeCell ref="N28:O28"/>
    <mergeCell ref="P28:Q28"/>
    <mergeCell ref="S28:T28"/>
    <mergeCell ref="D26:E27"/>
    <mergeCell ref="D28:E29"/>
  </mergeCells>
  <phoneticPr fontId="1"/>
  <pageMargins left="0.23622047244094491" right="0.23622047244094491" top="0.74803149606299213" bottom="0.74803149606299213" header="0.31496062992125984" footer="0.31496062992125984"/>
  <pageSetup paperSize="9" scale="65" fitToHeight="5" orientation="landscape" horizontalDpi="4294967293" verticalDpi="0" r:id="rId1"/>
  <ignoredErrors>
    <ignoredError sqref="AL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2"/>
  <sheetViews>
    <sheetView topLeftCell="A13" workbookViewId="0">
      <selection activeCell="F35" sqref="F35"/>
    </sheetView>
  </sheetViews>
  <sheetFormatPr defaultRowHeight="13.5" x14ac:dyDescent="0.15"/>
  <cols>
    <col min="1" max="1" width="2.625" customWidth="1"/>
    <col min="2" max="2" width="3.75" customWidth="1"/>
    <col min="3" max="3" width="7.125" customWidth="1"/>
    <col min="4" max="33" width="3.625" customWidth="1"/>
    <col min="34" max="36" width="4.625" customWidth="1"/>
    <col min="37" max="37" width="5.875" customWidth="1"/>
    <col min="38" max="40" width="4.625" customWidth="1"/>
  </cols>
  <sheetData>
    <row r="1" spans="2:40" ht="14.25" x14ac:dyDescent="0.15">
      <c r="C1" s="23" t="s">
        <v>237</v>
      </c>
    </row>
    <row r="2" spans="2:40" x14ac:dyDescent="0.15">
      <c r="C2" s="21" t="s">
        <v>152</v>
      </c>
    </row>
    <row r="4" spans="2:40" ht="27" x14ac:dyDescent="0.15">
      <c r="B4" s="6"/>
      <c r="C4" s="30"/>
      <c r="D4" s="130" t="s">
        <v>43</v>
      </c>
      <c r="E4" s="130"/>
      <c r="F4" s="130"/>
      <c r="G4" s="171" t="s">
        <v>139</v>
      </c>
      <c r="H4" s="169"/>
      <c r="I4" s="139"/>
      <c r="J4" s="130" t="s">
        <v>58</v>
      </c>
      <c r="K4" s="169"/>
      <c r="L4" s="169"/>
      <c r="M4" s="171" t="s">
        <v>47</v>
      </c>
      <c r="N4" s="130"/>
      <c r="O4" s="160"/>
      <c r="P4" s="130" t="s">
        <v>66</v>
      </c>
      <c r="Q4" s="130"/>
      <c r="R4" s="130"/>
      <c r="S4" s="171" t="s">
        <v>18</v>
      </c>
      <c r="T4" s="130"/>
      <c r="U4" s="160"/>
      <c r="V4" s="130" t="s">
        <v>40</v>
      </c>
      <c r="W4" s="130"/>
      <c r="X4" s="130"/>
      <c r="Y4" s="171" t="s">
        <v>27</v>
      </c>
      <c r="Z4" s="130"/>
      <c r="AA4" s="160"/>
      <c r="AB4" s="130" t="s">
        <v>32</v>
      </c>
      <c r="AC4" s="130"/>
      <c r="AD4" s="160"/>
      <c r="AE4" s="11" t="s">
        <v>4</v>
      </c>
      <c r="AF4" s="11" t="s">
        <v>5</v>
      </c>
      <c r="AG4" s="13" t="s">
        <v>6</v>
      </c>
      <c r="AH4" s="9" t="s">
        <v>7</v>
      </c>
      <c r="AI4" s="4" t="s">
        <v>8</v>
      </c>
      <c r="AJ4" s="9" t="s">
        <v>9</v>
      </c>
      <c r="AK4" s="12" t="s">
        <v>10</v>
      </c>
      <c r="AL4" s="14" t="s">
        <v>11</v>
      </c>
      <c r="AM4" s="13" t="s">
        <v>12</v>
      </c>
      <c r="AN4" s="14" t="s">
        <v>13</v>
      </c>
    </row>
    <row r="5" spans="2:40" ht="18" customHeight="1" x14ac:dyDescent="0.15">
      <c r="B5" s="172" t="str">
        <f>D4</f>
        <v>明治北</v>
      </c>
      <c r="C5" s="8" t="s">
        <v>2</v>
      </c>
      <c r="D5" s="25"/>
      <c r="E5" s="25"/>
      <c r="F5" s="25"/>
      <c r="G5" s="6"/>
      <c r="H5" s="40" t="str">
        <f>IF(G6="","",IF(G6&gt;I6,"〇",IF(G6&lt;I6,"●",IF(G6=I6,"△",))))</f>
        <v>〇</v>
      </c>
      <c r="I5" s="41"/>
      <c r="J5" s="6"/>
      <c r="K5" s="93" t="str">
        <f>IF(J6="","",IF(J6&gt;L6,"〇",IF(J6&lt;L6,"●",IF(J6=L6,"△",))))</f>
        <v>〇</v>
      </c>
      <c r="L5" s="41"/>
      <c r="M5" s="6"/>
      <c r="N5" s="96" t="str">
        <f>IF(M6="","",IF(M6&gt;O6,"〇",IF(M6&lt;O6,"●",IF(M6=O6,"△",))))</f>
        <v>〇</v>
      </c>
      <c r="O5" s="41"/>
      <c r="P5" s="40"/>
      <c r="Q5" s="96" t="str">
        <f>IF(P6="","",IF(P6&gt;R6,"〇",IF(P6&lt;R6,"●",IF(P6=R6,"△",))))</f>
        <v>〇</v>
      </c>
      <c r="R5" s="40"/>
      <c r="S5" s="6"/>
      <c r="T5" s="96" t="str">
        <f>IF(S6="","",IF(S6&gt;U6,"〇",IF(S6&lt;U6,"●",IF(S6=U6,"△",))))</f>
        <v>〇</v>
      </c>
      <c r="U5" s="41"/>
      <c r="V5" s="40"/>
      <c r="W5" s="96" t="str">
        <f>IF(V6="","",IF(V6&gt;X6,"〇",IF(V6&lt;X6,"●",IF(V6=X6,"△",))))</f>
        <v>〇</v>
      </c>
      <c r="X5" s="40"/>
      <c r="Y5" s="6"/>
      <c r="Z5" s="96" t="str">
        <f>IF(Y6="","",IF(Y6&gt;AA6,"〇",IF(Y6&lt;AA6,"●",IF(Y6=AA6,"△",))))</f>
        <v>〇</v>
      </c>
      <c r="AA5" s="41"/>
      <c r="AB5" s="40"/>
      <c r="AC5" s="96" t="str">
        <f>IF(AB6="","",IF(AB6&gt;AD6,"〇",IF(AB6&lt;AD6,"●",IF(AB6=AD6,"△",))))</f>
        <v>〇</v>
      </c>
      <c r="AD5" s="41"/>
      <c r="AE5" s="174">
        <f>COUNTIF(G5:AD5,"〇")</f>
        <v>8</v>
      </c>
      <c r="AF5" s="174">
        <f>COUNTIF(G5:AD5,"●")</f>
        <v>0</v>
      </c>
      <c r="AG5" s="174">
        <f>COUNTIF(G5:AD5,"△")</f>
        <v>0</v>
      </c>
      <c r="AH5" s="174">
        <f>SUM(G6,J6,M6,P6,S6,V6,Y6,AB6)</f>
        <v>44</v>
      </c>
      <c r="AI5" s="174">
        <f>SUM(I6,L6,O6,R6,U6,X6,AA6,AD6)</f>
        <v>4</v>
      </c>
      <c r="AJ5" s="174">
        <f>(AE5*3)+(AG5*1)</f>
        <v>24</v>
      </c>
      <c r="AK5" s="174">
        <f>RANK(AJ5,AJ5:AJ22,0)</f>
        <v>1</v>
      </c>
      <c r="AL5" s="174">
        <f>AH5-AI5</f>
        <v>40</v>
      </c>
      <c r="AM5" s="174">
        <f>RANK(AL5,AL5:AL22,0)</f>
        <v>1</v>
      </c>
      <c r="AN5" s="177">
        <v>1</v>
      </c>
    </row>
    <row r="6" spans="2:40" ht="18" customHeight="1" x14ac:dyDescent="0.15">
      <c r="B6" s="176"/>
      <c r="C6" s="10" t="s">
        <v>3</v>
      </c>
      <c r="D6" s="26"/>
      <c r="E6" s="26" t="s">
        <v>0</v>
      </c>
      <c r="F6" s="26"/>
      <c r="G6" s="19">
        <f>IF(F27="","",F27)</f>
        <v>5</v>
      </c>
      <c r="H6" s="39" t="s">
        <v>78</v>
      </c>
      <c r="I6" s="20">
        <f>IF(J27="","",J27)</f>
        <v>1</v>
      </c>
      <c r="J6" s="19">
        <f>IF(T27="","",T27)</f>
        <v>3</v>
      </c>
      <c r="K6" s="39" t="s">
        <v>78</v>
      </c>
      <c r="L6" s="20">
        <f>IF(P27="","",P27)</f>
        <v>2</v>
      </c>
      <c r="M6" s="19">
        <f>IF(F31="","",F31)</f>
        <v>4</v>
      </c>
      <c r="N6" s="39" t="s">
        <v>86</v>
      </c>
      <c r="O6" s="20">
        <f>IF(J31="","",J31)</f>
        <v>0</v>
      </c>
      <c r="P6" s="39">
        <f>IF(T35="","",T35)</f>
        <v>7</v>
      </c>
      <c r="Q6" s="39" t="s">
        <v>95</v>
      </c>
      <c r="R6" s="39">
        <f>IF(P35="","",P35)</f>
        <v>1</v>
      </c>
      <c r="S6" s="19">
        <f>IF(T31="","",T31)</f>
        <v>9</v>
      </c>
      <c r="T6" s="39" t="s">
        <v>86</v>
      </c>
      <c r="U6" s="20">
        <f>IF(P31="","",P31)</f>
        <v>0</v>
      </c>
      <c r="V6" s="39">
        <f>IF(AD39="","",AD39)</f>
        <v>8</v>
      </c>
      <c r="W6" s="39" t="s">
        <v>99</v>
      </c>
      <c r="X6" s="39">
        <f>IF(Z39="","",Z39)</f>
        <v>0</v>
      </c>
      <c r="Y6" s="19">
        <f>IF(F39="","",F39)</f>
        <v>5</v>
      </c>
      <c r="Z6" s="39" t="s">
        <v>98</v>
      </c>
      <c r="AA6" s="20">
        <f>IF(J39="","",J39)</f>
        <v>0</v>
      </c>
      <c r="AB6" s="39">
        <f>IF(Z35="","",Z35)</f>
        <v>3</v>
      </c>
      <c r="AC6" s="39" t="s">
        <v>95</v>
      </c>
      <c r="AD6" s="20">
        <f>IF(AD35="","",AD35)</f>
        <v>0</v>
      </c>
      <c r="AE6" s="175"/>
      <c r="AF6" s="175"/>
      <c r="AG6" s="175"/>
      <c r="AH6" s="175"/>
      <c r="AI6" s="175"/>
      <c r="AJ6" s="175"/>
      <c r="AK6" s="175"/>
      <c r="AL6" s="175"/>
      <c r="AM6" s="175"/>
      <c r="AN6" s="178"/>
    </row>
    <row r="7" spans="2:40" ht="18" customHeight="1" x14ac:dyDescent="0.15">
      <c r="B7" s="193" t="str">
        <f>G4</f>
        <v>県央大野</v>
      </c>
      <c r="C7" s="8" t="s">
        <v>2</v>
      </c>
      <c r="D7" s="40"/>
      <c r="E7" s="93" t="str">
        <f>IF(D8="","",IF(D8&gt;F8,"〇",IF(D8&lt;F8,"●",IF(D8=F8,"△",))))</f>
        <v>●</v>
      </c>
      <c r="F7" s="40"/>
      <c r="G7" s="46"/>
      <c r="H7" s="25"/>
      <c r="I7" s="47"/>
      <c r="J7" s="40"/>
      <c r="K7" s="93" t="str">
        <f>IF(J8="","",IF(J8&gt;L8,"〇",IF(J8&lt;L8,"●",IF(J8=L8,"△",))))</f>
        <v>〇</v>
      </c>
      <c r="L7" s="40"/>
      <c r="M7" s="6"/>
      <c r="N7" s="96" t="str">
        <f>IF(M8="","",IF(M8&gt;O8,"〇",IF(M8&lt;O8,"●",IF(M8=O8,"△",))))</f>
        <v>●</v>
      </c>
      <c r="O7" s="41"/>
      <c r="P7" s="40"/>
      <c r="Q7" s="96" t="str">
        <f>IF(P8="","",IF(P8&gt;R8,"〇",IF(P8&lt;R8,"●",IF(P8=R8,"△",))))</f>
        <v>〇</v>
      </c>
      <c r="R7" s="40"/>
      <c r="S7" s="6"/>
      <c r="T7" s="96" t="str">
        <f>IF(S8="","",IF(S8&gt;U8,"〇",IF(S8&lt;U8,"●",IF(S8=U8,"△",))))</f>
        <v>●</v>
      </c>
      <c r="U7" s="41"/>
      <c r="V7" s="40"/>
      <c r="W7" s="96" t="str">
        <f>IF(V8="","",IF(V8&gt;X8,"〇",IF(V8&lt;X8,"●",IF(V8=X8,"△",))))</f>
        <v>〇</v>
      </c>
      <c r="X7" s="40"/>
      <c r="Y7" s="6"/>
      <c r="Z7" s="96" t="str">
        <f>IF(Y8="","",IF(Y8&gt;AA8,"〇",IF(Y8&lt;AA8,"●",IF(Y8=AA8,"△",))))</f>
        <v>〇</v>
      </c>
      <c r="AA7" s="41"/>
      <c r="AB7" s="40"/>
      <c r="AC7" s="96" t="str">
        <f>IF(AB8="","",IF(AB8&gt;AD8,"〇",IF(AB8&lt;AD8,"●",IF(AB8=AD8,"△",))))</f>
        <v>〇</v>
      </c>
      <c r="AD7" s="41"/>
      <c r="AE7" s="174">
        <f>COUNTIF(D7:AD7,"〇")</f>
        <v>5</v>
      </c>
      <c r="AF7" s="174">
        <f>COUNTIF(D7:AD7,"●")</f>
        <v>3</v>
      </c>
      <c r="AG7" s="174">
        <f>COUNTIF(D7:AD7,"△")</f>
        <v>0</v>
      </c>
      <c r="AH7" s="174">
        <f>SUM(D8,J8,M8,P8,S8,V8,Y8,AB8)</f>
        <v>28</v>
      </c>
      <c r="AI7" s="174">
        <f>SUM(F8,L8,O8,R8,U8,X8,AA8,AD8)</f>
        <v>21</v>
      </c>
      <c r="AJ7" s="174">
        <f t="shared" ref="AJ7" si="0">(AE7*3)+(AG7*1)</f>
        <v>15</v>
      </c>
      <c r="AK7" s="174">
        <f>RANK(AJ7,AJ5:AJ22,0)</f>
        <v>2</v>
      </c>
      <c r="AL7" s="174">
        <f>AH7-AI7</f>
        <v>7</v>
      </c>
      <c r="AM7" s="174">
        <f>RANK(AL7,AL5:AL22,0)</f>
        <v>3</v>
      </c>
      <c r="AN7" s="191">
        <v>3</v>
      </c>
    </row>
    <row r="8" spans="2:40" ht="18" customHeight="1" x14ac:dyDescent="0.15">
      <c r="B8" s="176"/>
      <c r="C8" s="10" t="s">
        <v>3</v>
      </c>
      <c r="D8" s="39">
        <f>I6</f>
        <v>1</v>
      </c>
      <c r="E8" s="39" t="s">
        <v>0</v>
      </c>
      <c r="F8" s="39">
        <f>G6</f>
        <v>5</v>
      </c>
      <c r="G8" s="48"/>
      <c r="H8" s="26"/>
      <c r="I8" s="49"/>
      <c r="J8" s="39">
        <f>IF(Z27="","",Z27)</f>
        <v>3</v>
      </c>
      <c r="K8" s="39" t="s">
        <v>78</v>
      </c>
      <c r="L8" s="39">
        <f>IF(AD27="","",AD27)</f>
        <v>2</v>
      </c>
      <c r="M8" s="19">
        <f>IF(AI39="","",AI39)</f>
        <v>2</v>
      </c>
      <c r="N8" s="39" t="s">
        <v>98</v>
      </c>
      <c r="O8" s="20">
        <f>IF(AE39="","",AE39)</f>
        <v>3</v>
      </c>
      <c r="P8" s="39">
        <f>IF(K33="","",K33)</f>
        <v>8</v>
      </c>
      <c r="Q8" s="39" t="s">
        <v>86</v>
      </c>
      <c r="R8" s="39">
        <f>IF(O33="","",O33)</f>
        <v>0</v>
      </c>
      <c r="S8" s="19">
        <f>IF(T37="","",T37)</f>
        <v>2</v>
      </c>
      <c r="T8" s="39" t="s">
        <v>95</v>
      </c>
      <c r="U8" s="20">
        <f>IF(P37="","",P37)</f>
        <v>6</v>
      </c>
      <c r="V8" s="39">
        <f>IF(Y33="","",Y33)</f>
        <v>5</v>
      </c>
      <c r="W8" s="39" t="s">
        <v>86</v>
      </c>
      <c r="X8" s="39">
        <f>IF(U33="","",U33)</f>
        <v>3</v>
      </c>
      <c r="Y8" s="19">
        <f>IF(F37="","",F37)</f>
        <v>3</v>
      </c>
      <c r="Z8" s="39" t="s">
        <v>95</v>
      </c>
      <c r="AA8" s="20">
        <f>IF(J37="","",J37)</f>
        <v>1</v>
      </c>
      <c r="AB8" s="39">
        <f>IF(U39="","",U39)</f>
        <v>4</v>
      </c>
      <c r="AC8" s="39" t="s">
        <v>98</v>
      </c>
      <c r="AD8" s="20">
        <f>IF(Y39="","",Y39)</f>
        <v>1</v>
      </c>
      <c r="AE8" s="175"/>
      <c r="AF8" s="175"/>
      <c r="AG8" s="175"/>
      <c r="AH8" s="175"/>
      <c r="AI8" s="175"/>
      <c r="AJ8" s="175"/>
      <c r="AK8" s="175"/>
      <c r="AL8" s="175"/>
      <c r="AM8" s="175"/>
      <c r="AN8" s="192"/>
    </row>
    <row r="9" spans="2:40" ht="18" customHeight="1" x14ac:dyDescent="0.15">
      <c r="B9" s="193" t="str">
        <f>J4</f>
        <v>由布川</v>
      </c>
      <c r="C9" s="8" t="s">
        <v>2</v>
      </c>
      <c r="D9" s="40"/>
      <c r="E9" s="93" t="str">
        <f>IF(D10="","",IF(D10&gt;F10,"〇",IF(D10&lt;F10,"●",IF(D10=F10,"△",))))</f>
        <v>●</v>
      </c>
      <c r="F9" s="40"/>
      <c r="G9" s="6"/>
      <c r="H9" s="93" t="str">
        <f>IF(G10="","",IF(G10&gt;I10,"〇",IF(G10&lt;I10,"●",IF(G10=I10,"△",))))</f>
        <v>●</v>
      </c>
      <c r="I9" s="41"/>
      <c r="J9" s="25"/>
      <c r="K9" s="25"/>
      <c r="L9" s="25"/>
      <c r="M9" s="6"/>
      <c r="N9" s="96" t="str">
        <f>IF(M10="","",IF(M10&gt;O10,"〇",IF(M10&lt;O10,"●",IF(M10=O10,"△",))))</f>
        <v>△</v>
      </c>
      <c r="O9" s="41"/>
      <c r="P9" s="40"/>
      <c r="Q9" s="96" t="str">
        <f>IF(P10="","",IF(P10&gt;R10,"〇",IF(P10&lt;R10,"●",IF(P10=R10,"△",))))</f>
        <v>●</v>
      </c>
      <c r="R9" s="40"/>
      <c r="S9" s="6"/>
      <c r="T9" s="96" t="str">
        <f>IF(S10="","",IF(S10&gt;U10,"〇",IF(S10&lt;U10,"●",IF(S10=U10,"△",))))</f>
        <v>〇</v>
      </c>
      <c r="U9" s="41"/>
      <c r="V9" s="40"/>
      <c r="W9" s="96" t="str">
        <f>IF(V10="","",IF(V10&gt;X10,"〇",IF(V10&lt;X10,"●",IF(V10=X10,"△",))))</f>
        <v>〇</v>
      </c>
      <c r="X9" s="40"/>
      <c r="Y9" s="6"/>
      <c r="Z9" s="96" t="str">
        <f>IF(Y10="","",IF(Y10&gt;AA10,"〇",IF(Y10&lt;AA10,"●",IF(Y10=AA10,"△",))))</f>
        <v>●</v>
      </c>
      <c r="AA9" s="41"/>
      <c r="AB9" s="40"/>
      <c r="AC9" s="96" t="str">
        <f>IF(AB10="","",IF(AB10&gt;AD10,"〇",IF(AB10&lt;AD10,"●",IF(AB10=AD10,"△",))))</f>
        <v>●</v>
      </c>
      <c r="AD9" s="41"/>
      <c r="AE9" s="174">
        <f>COUNTIF(D9:AD9,"〇")</f>
        <v>2</v>
      </c>
      <c r="AF9" s="174">
        <f>COUNTIF(D9:AD9,"●")</f>
        <v>5</v>
      </c>
      <c r="AG9" s="174">
        <f t="shared" ref="AG9" si="1">COUNTIF(D9:AD9,"△")</f>
        <v>1</v>
      </c>
      <c r="AH9" s="174">
        <f>SUM(D10,J10,M10,P10,S10,V10,Y10,AB10)</f>
        <v>11</v>
      </c>
      <c r="AI9" s="174">
        <f>SUM(F10,I10,O10,R10,U10,X10,AA10,AD10)</f>
        <v>17</v>
      </c>
      <c r="AJ9" s="174">
        <f t="shared" ref="AJ9" si="2">(AE9*3)+(AG9*1)</f>
        <v>7</v>
      </c>
      <c r="AK9" s="174">
        <f>RANK(AJ9,AJ5:AJ22,0)</f>
        <v>7</v>
      </c>
      <c r="AL9" s="174">
        <f>AH9-AI9</f>
        <v>-6</v>
      </c>
      <c r="AM9" s="174">
        <f>RANK(AL9,AL5:AL22,0)</f>
        <v>4</v>
      </c>
      <c r="AN9" s="191">
        <v>7</v>
      </c>
    </row>
    <row r="10" spans="2:40" ht="18" customHeight="1" x14ac:dyDescent="0.15">
      <c r="B10" s="176"/>
      <c r="C10" s="10" t="s">
        <v>3</v>
      </c>
      <c r="D10" s="39">
        <f>L6</f>
        <v>2</v>
      </c>
      <c r="E10" s="39" t="s">
        <v>0</v>
      </c>
      <c r="F10" s="39">
        <f>J6</f>
        <v>3</v>
      </c>
      <c r="G10" s="19">
        <f>L8</f>
        <v>2</v>
      </c>
      <c r="H10" s="39" t="s">
        <v>78</v>
      </c>
      <c r="I10" s="20">
        <f>J8</f>
        <v>3</v>
      </c>
      <c r="J10" s="26"/>
      <c r="K10" s="26"/>
      <c r="L10" s="26"/>
      <c r="M10" s="19">
        <f>IF(AE37="","",AE37)</f>
        <v>2</v>
      </c>
      <c r="N10" s="39" t="s">
        <v>95</v>
      </c>
      <c r="O10" s="20">
        <f>IF(AI37="","",AI37)</f>
        <v>2</v>
      </c>
      <c r="P10" s="39">
        <f>IF(P41="","",P41)</f>
        <v>1</v>
      </c>
      <c r="Q10" s="39" t="s">
        <v>98</v>
      </c>
      <c r="R10" s="39">
        <f>IF(T41="","",T41)</f>
        <v>3</v>
      </c>
      <c r="S10" s="19">
        <f>IF(J41="","",J41)</f>
        <v>3</v>
      </c>
      <c r="T10" s="39" t="s">
        <v>98</v>
      </c>
      <c r="U10" s="20">
        <f>IF(F41="","",F41)</f>
        <v>1</v>
      </c>
      <c r="V10" s="39">
        <f>IF(O37="","",O37)</f>
        <v>2</v>
      </c>
      <c r="W10" s="89" t="s">
        <v>95</v>
      </c>
      <c r="X10" s="39">
        <f>IF(K37="","",K37)</f>
        <v>1</v>
      </c>
      <c r="Y10" s="19">
        <f>IF(F33="","",F33)</f>
        <v>1</v>
      </c>
      <c r="Z10" s="39" t="s">
        <v>86</v>
      </c>
      <c r="AA10" s="20">
        <f>IF(J33="","",J33)</f>
        <v>2</v>
      </c>
      <c r="AB10" s="39">
        <f>IF(T33="","",T33)</f>
        <v>0</v>
      </c>
      <c r="AC10" s="39" t="s">
        <v>86</v>
      </c>
      <c r="AD10" s="20">
        <f>IF(P33="","",P33)</f>
        <v>2</v>
      </c>
      <c r="AE10" s="175"/>
      <c r="AF10" s="175"/>
      <c r="AG10" s="175"/>
      <c r="AH10" s="175"/>
      <c r="AI10" s="175"/>
      <c r="AJ10" s="175"/>
      <c r="AK10" s="175"/>
      <c r="AL10" s="175"/>
      <c r="AM10" s="175"/>
      <c r="AN10" s="192"/>
    </row>
    <row r="11" spans="2:40" ht="18" customHeight="1" x14ac:dyDescent="0.15">
      <c r="B11" s="193" t="str">
        <f>M4</f>
        <v>大在</v>
      </c>
      <c r="C11" s="8" t="s">
        <v>2</v>
      </c>
      <c r="D11" s="40"/>
      <c r="E11" s="96" t="str">
        <f>IF(D12="","",IF(D12&gt;F12,"〇",IF(D12&lt;F12,"●",IF(D12=F12,"△",))))</f>
        <v>●</v>
      </c>
      <c r="F11" s="40"/>
      <c r="G11" s="6"/>
      <c r="H11" s="96" t="str">
        <f>IF(G12="","",IF(G12&gt;I12,"〇",IF(G12&lt;I12,"●",IF(G12=I12,"△",))))</f>
        <v>〇</v>
      </c>
      <c r="I11" s="41"/>
      <c r="J11" s="40"/>
      <c r="K11" s="96" t="str">
        <f>IF(J12="","",IF(J12&gt;L12,"〇",IF(J12&lt;L12,"●",IF(J12=L12,"△",))))</f>
        <v>△</v>
      </c>
      <c r="L11" s="40"/>
      <c r="M11" s="46"/>
      <c r="N11" s="25"/>
      <c r="O11" s="47"/>
      <c r="P11" s="40"/>
      <c r="Q11" s="93" t="str">
        <f>IF(P12="","",IF(P12&gt;R12,"〇",IF(P12&lt;R12,"●",IF(P12=R12,"△",))))</f>
        <v>●</v>
      </c>
      <c r="R11" s="40"/>
      <c r="S11" s="6"/>
      <c r="T11" s="96" t="str">
        <f>IF(S12="","",IF(S12&gt;U12,"〇",IF(S12&lt;U12,"●",IF(S12=U12,"△",))))</f>
        <v>△</v>
      </c>
      <c r="U11" s="41"/>
      <c r="V11" s="40"/>
      <c r="W11" s="96" t="str">
        <f>IF(V12="","",IF(V12&gt;X12,"〇",IF(V12&lt;X12,"●",IF(V12=X12,"△",))))</f>
        <v>〇</v>
      </c>
      <c r="X11" s="40"/>
      <c r="Y11" s="6"/>
      <c r="Z11" s="93" t="str">
        <f>IF(Y12="","",IF(Y12&gt;AA12,"〇",IF(Y12&lt;AA12,"●",IF(Y12=AA12,"△",))))</f>
        <v>●</v>
      </c>
      <c r="AA11" s="41"/>
      <c r="AB11" s="40"/>
      <c r="AC11" s="96" t="str">
        <f>IF(AB12="","",IF(AB12&gt;AD12,"〇",IF(AB12&lt;AD12,"●",IF(AB12=AD12,"△",))))</f>
        <v>●</v>
      </c>
      <c r="AD11" s="41"/>
      <c r="AE11" s="174">
        <f>COUNTIF(D11:AD11,"〇")</f>
        <v>2</v>
      </c>
      <c r="AF11" s="174">
        <f>COUNTIF(D11:AD11,"●")</f>
        <v>4</v>
      </c>
      <c r="AG11" s="174">
        <f t="shared" ref="AG11" si="3">COUNTIF(D11:AD11,"△")</f>
        <v>2</v>
      </c>
      <c r="AH11" s="174">
        <f>SUM(D12,J12,M12,P12,S12,V12,Y12,AB12)</f>
        <v>7</v>
      </c>
      <c r="AI11" s="174">
        <f>SUM(F12,I12,R12,L12,U12,X12,AA12,AD12)</f>
        <v>19</v>
      </c>
      <c r="AJ11" s="174">
        <f t="shared" ref="AJ11" si="4">(AE11*3)+(AG11*1)</f>
        <v>8</v>
      </c>
      <c r="AK11" s="174">
        <f>RANK(AJ11,AJ5:AJ22,0)</f>
        <v>6</v>
      </c>
      <c r="AL11" s="174">
        <f>AH11-AI11</f>
        <v>-12</v>
      </c>
      <c r="AM11" s="174">
        <f>RANK(AL11,AL5:AL22,0)</f>
        <v>6</v>
      </c>
      <c r="AN11" s="191">
        <v>6</v>
      </c>
    </row>
    <row r="12" spans="2:40" ht="18" customHeight="1" x14ac:dyDescent="0.15">
      <c r="B12" s="176"/>
      <c r="C12" s="10" t="s">
        <v>3</v>
      </c>
      <c r="D12" s="39">
        <f>O6</f>
        <v>0</v>
      </c>
      <c r="E12" s="39" t="s">
        <v>0</v>
      </c>
      <c r="F12" s="39">
        <f>M6</f>
        <v>4</v>
      </c>
      <c r="G12" s="19">
        <f>O8</f>
        <v>3</v>
      </c>
      <c r="H12" s="39" t="s">
        <v>98</v>
      </c>
      <c r="I12" s="20">
        <f>M8</f>
        <v>2</v>
      </c>
      <c r="J12" s="39">
        <f>O10</f>
        <v>2</v>
      </c>
      <c r="K12" s="39" t="s">
        <v>95</v>
      </c>
      <c r="L12" s="39">
        <f>M10</f>
        <v>2</v>
      </c>
      <c r="M12" s="48"/>
      <c r="N12" s="26"/>
      <c r="O12" s="49"/>
      <c r="P12" s="39">
        <f>IF(F29="","",F29)</f>
        <v>0</v>
      </c>
      <c r="Q12" s="39" t="s">
        <v>78</v>
      </c>
      <c r="R12" s="39">
        <f>IF(J29="","",J29)</f>
        <v>3</v>
      </c>
      <c r="S12" s="19">
        <f>IF(Z31="","",Z31)</f>
        <v>1</v>
      </c>
      <c r="T12" s="39" t="s">
        <v>86</v>
      </c>
      <c r="U12" s="20">
        <f>IF(AD31="","",AD31)</f>
        <v>1</v>
      </c>
      <c r="V12" s="39">
        <f>IF(U37="","",U37)</f>
        <v>4</v>
      </c>
      <c r="W12" s="39" t="s">
        <v>95</v>
      </c>
      <c r="X12" s="39">
        <f>IF(Y37="","",Y37)</f>
        <v>2</v>
      </c>
      <c r="Y12" s="19">
        <f>IF(T29="","",T29)</f>
        <v>0</v>
      </c>
      <c r="Z12" s="39" t="s">
        <v>78</v>
      </c>
      <c r="AA12" s="20">
        <f>IF(P29="","",P29)</f>
        <v>3</v>
      </c>
      <c r="AB12" s="39">
        <f>IF(O39="","",O39)</f>
        <v>0</v>
      </c>
      <c r="AC12" s="39" t="s">
        <v>98</v>
      </c>
      <c r="AD12" s="20">
        <f>IF(K39="","",K39)</f>
        <v>2</v>
      </c>
      <c r="AE12" s="175"/>
      <c r="AF12" s="175"/>
      <c r="AG12" s="175"/>
      <c r="AH12" s="175"/>
      <c r="AI12" s="175"/>
      <c r="AJ12" s="175"/>
      <c r="AK12" s="175"/>
      <c r="AL12" s="175"/>
      <c r="AM12" s="175"/>
      <c r="AN12" s="192"/>
    </row>
    <row r="13" spans="2:40" ht="17.25" customHeight="1" x14ac:dyDescent="0.15">
      <c r="B13" s="193" t="str">
        <f>P4</f>
        <v>鶴崎</v>
      </c>
      <c r="C13" s="8" t="s">
        <v>2</v>
      </c>
      <c r="D13" s="40"/>
      <c r="E13" s="96" t="str">
        <f>IF(D14="","",IF(D14&gt;F14,"〇",IF(D14&lt;F14,"●",IF(D14=F14,"△",))))</f>
        <v>●</v>
      </c>
      <c r="F13" s="40"/>
      <c r="G13" s="6"/>
      <c r="H13" s="96" t="str">
        <f>IF(G14="","",IF(G14&gt;I14,"〇",IF(G14&lt;I14,"●",IF(G14=I14,"△",))))</f>
        <v>●</v>
      </c>
      <c r="I13" s="41"/>
      <c r="J13" s="40"/>
      <c r="K13" s="96" t="str">
        <f>IF(J14="","",IF(J14&gt;L14,"〇",IF(J14&lt;L14,"●",IF(J14=L14,"△",))))</f>
        <v>〇</v>
      </c>
      <c r="L13" s="40"/>
      <c r="M13" s="6"/>
      <c r="N13" s="93" t="str">
        <f>IF(M14="","",IF(M14&gt;O14,"〇",IF(M14&lt;O14,"●",IF(M14=O14,"△",))))</f>
        <v>〇</v>
      </c>
      <c r="O13" s="41"/>
      <c r="P13" s="25"/>
      <c r="Q13" s="25"/>
      <c r="R13" s="25"/>
      <c r="S13" s="6"/>
      <c r="T13" s="96" t="str">
        <f>IF(S14="","",IF(S14&gt;U14,"〇",IF(S14&lt;U14,"●",IF(S14=U14,"△",))))</f>
        <v>●</v>
      </c>
      <c r="U13" s="41"/>
      <c r="V13" s="40"/>
      <c r="W13" s="96" t="str">
        <f>IF(V14="","",IF(V14&gt;X14,"〇",IF(V14&lt;X14,"●",IF(V14=X14,"△",))))</f>
        <v>〇</v>
      </c>
      <c r="X13" s="40"/>
      <c r="Y13" s="6"/>
      <c r="Z13" s="93" t="str">
        <f>IF(Y14="","",IF(Y14&gt;AA14,"〇",IF(Y14&lt;AA14,"●",IF(Y14=AA14,"△",))))</f>
        <v>△</v>
      </c>
      <c r="AA13" s="41"/>
      <c r="AB13" s="40"/>
      <c r="AC13" s="96" t="str">
        <f>IF(AB14="","",IF(AB14&gt;AD14,"〇",IF(AB14&lt;AD14,"●",IF(AB14=AD14,"△",))))</f>
        <v>●</v>
      </c>
      <c r="AD13" s="41"/>
      <c r="AE13" s="174">
        <f>COUNTIF(D13:AD13,"〇")</f>
        <v>3</v>
      </c>
      <c r="AF13" s="174">
        <f>COUNTIF(D13:AD13,"●")</f>
        <v>4</v>
      </c>
      <c r="AG13" s="174">
        <f t="shared" ref="AG13" si="5">COUNTIF(D13:AD13,"△")</f>
        <v>1</v>
      </c>
      <c r="AH13" s="174">
        <f>SUM(D14,J14,M14,P14,S14,V14,Y14,AB14,G14)</f>
        <v>14</v>
      </c>
      <c r="AI13" s="174">
        <f>SUM(F14,L14,O14,R14,U14,X14,AA14,AD14,I14)</f>
        <v>28</v>
      </c>
      <c r="AJ13" s="174">
        <f t="shared" ref="AJ13" si="6">(AE13*3)+(AG13*1)</f>
        <v>10</v>
      </c>
      <c r="AK13" s="174">
        <f>RANK(AJ13,AJ5:AJ22,0)</f>
        <v>5</v>
      </c>
      <c r="AL13" s="174">
        <f>AH13-AI13</f>
        <v>-14</v>
      </c>
      <c r="AM13" s="174">
        <f>RANK(AL13,AL5:AL22,0)</f>
        <v>9</v>
      </c>
      <c r="AN13" s="191">
        <v>5</v>
      </c>
    </row>
    <row r="14" spans="2:40" ht="18" customHeight="1" x14ac:dyDescent="0.15">
      <c r="B14" s="176"/>
      <c r="C14" s="10" t="s">
        <v>3</v>
      </c>
      <c r="D14" s="39">
        <f>R6</f>
        <v>1</v>
      </c>
      <c r="E14" s="39" t="s">
        <v>0</v>
      </c>
      <c r="F14" s="39">
        <f>P6</f>
        <v>7</v>
      </c>
      <c r="G14" s="19">
        <f>R8</f>
        <v>0</v>
      </c>
      <c r="H14" s="39" t="s">
        <v>86</v>
      </c>
      <c r="I14" s="20">
        <f>P8</f>
        <v>8</v>
      </c>
      <c r="J14" s="39">
        <f>R10</f>
        <v>3</v>
      </c>
      <c r="K14" s="39" t="s">
        <v>98</v>
      </c>
      <c r="L14" s="39">
        <f>P10</f>
        <v>1</v>
      </c>
      <c r="M14" s="19">
        <f>R12</f>
        <v>3</v>
      </c>
      <c r="N14" s="39" t="s">
        <v>78</v>
      </c>
      <c r="O14" s="20">
        <f>P12</f>
        <v>0</v>
      </c>
      <c r="P14" s="26"/>
      <c r="Q14" s="26"/>
      <c r="R14" s="26"/>
      <c r="S14" s="19">
        <f>IF(Z41="","",Z41)</f>
        <v>1</v>
      </c>
      <c r="T14" s="39" t="s">
        <v>98</v>
      </c>
      <c r="U14" s="20">
        <f>IF(AD41="","",AD41)</f>
        <v>4</v>
      </c>
      <c r="V14" s="39">
        <f>IF(AE33="","",AE33)</f>
        <v>3</v>
      </c>
      <c r="W14" s="39" t="s">
        <v>86</v>
      </c>
      <c r="X14" s="39">
        <f>IF(AI33="","",AI33)</f>
        <v>1</v>
      </c>
      <c r="Y14" s="19">
        <f>IF(Z29="","",Z29)</f>
        <v>2</v>
      </c>
      <c r="Z14" s="39" t="s">
        <v>78</v>
      </c>
      <c r="AA14" s="20">
        <f>IF(AD29="","",AD29)</f>
        <v>2</v>
      </c>
      <c r="AB14" s="39">
        <f>IF(J35="","",J35)</f>
        <v>1</v>
      </c>
      <c r="AC14" s="39" t="s">
        <v>95</v>
      </c>
      <c r="AD14" s="20">
        <f>IF(F35="","",F35)</f>
        <v>5</v>
      </c>
      <c r="AE14" s="175"/>
      <c r="AF14" s="175"/>
      <c r="AG14" s="175"/>
      <c r="AH14" s="175"/>
      <c r="AI14" s="175"/>
      <c r="AJ14" s="175"/>
      <c r="AK14" s="175"/>
      <c r="AL14" s="175"/>
      <c r="AM14" s="175"/>
      <c r="AN14" s="192"/>
    </row>
    <row r="15" spans="2:40" ht="18" customHeight="1" x14ac:dyDescent="0.15">
      <c r="B15" s="193" t="str">
        <f>S4</f>
        <v>桃園</v>
      </c>
      <c r="C15" s="8" t="s">
        <v>2</v>
      </c>
      <c r="D15" s="40"/>
      <c r="E15" s="96" t="str">
        <f>IF(D16="","",IF(D16&gt;F16,"〇",IF(D16&lt;F16,"●",IF(D16=F16,"△",))))</f>
        <v>●</v>
      </c>
      <c r="F15" s="40"/>
      <c r="G15" s="6"/>
      <c r="H15" s="96" t="str">
        <f>IF(G16="","",IF(G16&gt;I16,"〇",IF(G16&lt;I16,"●",IF(G16=I16,"△",))))</f>
        <v>〇</v>
      </c>
      <c r="I15" s="41"/>
      <c r="J15" s="40"/>
      <c r="K15" s="96" t="str">
        <f>IF(J16="","",IF(J16&gt;L16,"〇",IF(J16&lt;L16,"●",IF(J16=L16,"△",))))</f>
        <v>●</v>
      </c>
      <c r="L15" s="40"/>
      <c r="M15" s="6"/>
      <c r="N15" s="96" t="str">
        <f>IF(M16="","",IF(M16&gt;O16,"〇",IF(M16&lt;O16,"●",IF(M16=O16,"△",))))</f>
        <v>△</v>
      </c>
      <c r="O15" s="41"/>
      <c r="P15" s="40"/>
      <c r="Q15" s="96" t="str">
        <f>IF(P16="","",IF(P16&gt;R16,"〇",IF(P16&lt;R16,"●",IF(P16=R16,"△",))))</f>
        <v>〇</v>
      </c>
      <c r="R15" s="40"/>
      <c r="S15" s="46"/>
      <c r="T15" s="25"/>
      <c r="U15" s="47"/>
      <c r="V15" s="40"/>
      <c r="W15" s="93" t="str">
        <f>IF(V16="","",IF(V16&gt;X16,"〇",IF(V16&lt;X16,"●",IF(V16=X16,"△",))))</f>
        <v>●</v>
      </c>
      <c r="X15" s="40"/>
      <c r="Y15" s="6"/>
      <c r="Z15" s="96" t="str">
        <f>IF(Y16="","",IF(Y16&gt;AA16,"〇",IF(Y16&lt;AA16,"●",IF(Y16=AA16,"△",))))</f>
        <v>●</v>
      </c>
      <c r="AA15" s="41"/>
      <c r="AB15" s="40"/>
      <c r="AC15" s="93" t="str">
        <f>IF(AB16="","",IF(AB16&gt;AD16,"〇",IF(AB16&lt;AD16,"●",IF(AB16=AD16,"△",))))</f>
        <v>●</v>
      </c>
      <c r="AD15" s="41"/>
      <c r="AE15" s="174">
        <f>COUNTIF(D15:AD15,"〇")</f>
        <v>2</v>
      </c>
      <c r="AF15" s="174">
        <f>COUNTIF(D15:AD15,"●")</f>
        <v>5</v>
      </c>
      <c r="AG15" s="174">
        <f t="shared" ref="AG15" si="7">COUNTIF(D15:AD15,"△")</f>
        <v>1</v>
      </c>
      <c r="AH15" s="174">
        <f>SUM(D16,J16,M16,P16,S16,V16,Y16,AB16,G16)</f>
        <v>13</v>
      </c>
      <c r="AI15" s="174">
        <f>SUM(F16,L16,O16,R16,U16,X16,AA16,AD16)</f>
        <v>26</v>
      </c>
      <c r="AJ15" s="174">
        <f t="shared" ref="AJ15" si="8">(AE15*3)+(AG15*1)</f>
        <v>7</v>
      </c>
      <c r="AK15" s="174">
        <f>RANK(AJ15,AJ5:AJ22,0)</f>
        <v>7</v>
      </c>
      <c r="AL15" s="174">
        <f>AH15-AI15</f>
        <v>-13</v>
      </c>
      <c r="AM15" s="174">
        <f>RANK(AL15,AL5:AL22,0)</f>
        <v>8</v>
      </c>
      <c r="AN15" s="191">
        <v>9</v>
      </c>
    </row>
    <row r="16" spans="2:40" ht="18" customHeight="1" x14ac:dyDescent="0.15">
      <c r="B16" s="176"/>
      <c r="C16" s="10" t="s">
        <v>3</v>
      </c>
      <c r="D16" s="39">
        <f>U6</f>
        <v>0</v>
      </c>
      <c r="E16" s="39" t="s">
        <v>0</v>
      </c>
      <c r="F16" s="39">
        <f>S6</f>
        <v>9</v>
      </c>
      <c r="G16" s="19">
        <f>U8</f>
        <v>6</v>
      </c>
      <c r="H16" s="39" t="s">
        <v>95</v>
      </c>
      <c r="I16" s="20">
        <f>S8</f>
        <v>2</v>
      </c>
      <c r="J16" s="39">
        <f>U10</f>
        <v>1</v>
      </c>
      <c r="K16" s="39" t="s">
        <v>98</v>
      </c>
      <c r="L16" s="39">
        <f>S10</f>
        <v>3</v>
      </c>
      <c r="M16" s="19">
        <f>U12</f>
        <v>1</v>
      </c>
      <c r="N16" s="39" t="s">
        <v>86</v>
      </c>
      <c r="O16" s="20">
        <f>S12</f>
        <v>1</v>
      </c>
      <c r="P16" s="39">
        <f>U14</f>
        <v>4</v>
      </c>
      <c r="Q16" s="39" t="s">
        <v>98</v>
      </c>
      <c r="R16" s="39">
        <f>S14</f>
        <v>1</v>
      </c>
      <c r="S16" s="48"/>
      <c r="T16" s="26"/>
      <c r="U16" s="49"/>
      <c r="V16" s="39">
        <f>IF(K29="","",K29)</f>
        <v>1</v>
      </c>
      <c r="W16" s="39" t="s">
        <v>78</v>
      </c>
      <c r="X16" s="39">
        <f>IF(O29="","",O29)</f>
        <v>2</v>
      </c>
      <c r="Y16" s="19">
        <f>IF(AD37="","",AD37)</f>
        <v>0</v>
      </c>
      <c r="Z16" s="39" t="s">
        <v>95</v>
      </c>
      <c r="AA16" s="20">
        <f>IF(Z37="","",Z37)</f>
        <v>2</v>
      </c>
      <c r="AB16" s="39">
        <f>IF(Y29="","",Y29)</f>
        <v>0</v>
      </c>
      <c r="AC16" s="39" t="s">
        <v>78</v>
      </c>
      <c r="AD16" s="20">
        <f>IF(U29="","",U29)</f>
        <v>8</v>
      </c>
      <c r="AE16" s="175"/>
      <c r="AF16" s="175"/>
      <c r="AG16" s="175"/>
      <c r="AH16" s="175"/>
      <c r="AI16" s="175"/>
      <c r="AJ16" s="175"/>
      <c r="AK16" s="175"/>
      <c r="AL16" s="175"/>
      <c r="AM16" s="175"/>
      <c r="AN16" s="192"/>
    </row>
    <row r="17" spans="2:40" ht="18" customHeight="1" x14ac:dyDescent="0.15">
      <c r="B17" s="193" t="str">
        <f>V4</f>
        <v>明野北</v>
      </c>
      <c r="C17" s="8" t="s">
        <v>2</v>
      </c>
      <c r="D17" s="40"/>
      <c r="E17" s="96" t="str">
        <f>IF(D18="","",IF(D18&gt;F18,"〇",IF(D18&lt;F18,"●",IF(D18=F18,"△",))))</f>
        <v>●</v>
      </c>
      <c r="F17" s="40"/>
      <c r="G17" s="6"/>
      <c r="H17" s="96" t="str">
        <f>IF(G18="","",IF(G18&gt;I18,"〇",IF(G18&lt;I18,"●",IF(G18=I18,"△",))))</f>
        <v>●</v>
      </c>
      <c r="I17" s="41"/>
      <c r="J17" s="40"/>
      <c r="K17" s="96" t="str">
        <f>IF(J18="","",IF(J18&gt;L18,"〇",IF(J18&lt;L18,"●",IF(J18=L18,"△",))))</f>
        <v>●</v>
      </c>
      <c r="L17" s="40"/>
      <c r="M17" s="6"/>
      <c r="N17" s="96" t="str">
        <f>IF(M18="","",IF(M18&gt;O18,"〇",IF(M18&lt;O18,"●",IF(M18=O18,"△",))))</f>
        <v>●</v>
      </c>
      <c r="O17" s="41"/>
      <c r="P17" s="40"/>
      <c r="Q17" s="96" t="str">
        <f>IF(P18="","",IF(P18&gt;R18,"〇",IF(P18&lt;R18,"●",IF(P18=R18,"△",))))</f>
        <v>●</v>
      </c>
      <c r="R17" s="40"/>
      <c r="S17" s="6"/>
      <c r="T17" s="93" t="str">
        <f>IF(S18="","",IF(S18&gt;U18,"〇",IF(S18&lt;U18,"●",IF(S18=U18,"△",))))</f>
        <v>〇</v>
      </c>
      <c r="U17" s="41"/>
      <c r="V17" s="25"/>
      <c r="W17" s="25"/>
      <c r="X17" s="25"/>
      <c r="Y17" s="6"/>
      <c r="Z17" s="96" t="str">
        <f>IF(Y18="","",IF(Y18&gt;AA18,"〇",IF(Y18&lt;AA18,"●",IF(Y18=AA18,"△",))))</f>
        <v>△</v>
      </c>
      <c r="AA17" s="41"/>
      <c r="AB17" s="40"/>
      <c r="AC17" s="93" t="str">
        <f>IF(AB18="","",IF(AB18&gt;AD18,"〇",IF(AB18&lt;AD18,"●",IF(AB18=AD18,"△",))))</f>
        <v>〇</v>
      </c>
      <c r="AD17" s="41"/>
      <c r="AE17" s="174">
        <f>COUNTIF(D17:AD17,"〇")</f>
        <v>2</v>
      </c>
      <c r="AF17" s="174">
        <f>COUNTIF(D17:AD17,"●")</f>
        <v>5</v>
      </c>
      <c r="AG17" s="174">
        <f t="shared" ref="AG17" si="9">COUNTIF(D17:AD17,"△")</f>
        <v>1</v>
      </c>
      <c r="AH17" s="174">
        <f>SUM(D18,J18,M18,P18,S18,V18,Y18,AB18,G18)</f>
        <v>14</v>
      </c>
      <c r="AI17" s="174">
        <f>SUM(F18,L18,O18,R18,U18,X18,AA18,AD18,I18)</f>
        <v>26</v>
      </c>
      <c r="AJ17" s="174">
        <f t="shared" ref="AJ17" si="10">(AE17*3)+(AG17*1)</f>
        <v>7</v>
      </c>
      <c r="AK17" s="174">
        <f>RANK(AJ17,AJ5:AJ22,0)</f>
        <v>7</v>
      </c>
      <c r="AL17" s="174">
        <f>AH17-AI17</f>
        <v>-12</v>
      </c>
      <c r="AM17" s="174">
        <v>7</v>
      </c>
      <c r="AN17" s="191">
        <v>8</v>
      </c>
    </row>
    <row r="18" spans="2:40" ht="18" customHeight="1" x14ac:dyDescent="0.15">
      <c r="B18" s="176"/>
      <c r="C18" s="10" t="s">
        <v>3</v>
      </c>
      <c r="D18" s="39">
        <f>X6</f>
        <v>0</v>
      </c>
      <c r="E18" s="39" t="s">
        <v>0</v>
      </c>
      <c r="F18" s="39">
        <f>V6</f>
        <v>8</v>
      </c>
      <c r="G18" s="19">
        <f>X8</f>
        <v>3</v>
      </c>
      <c r="H18" s="39" t="s">
        <v>86</v>
      </c>
      <c r="I18" s="20">
        <f>V8</f>
        <v>5</v>
      </c>
      <c r="J18" s="39">
        <f>X10</f>
        <v>1</v>
      </c>
      <c r="K18" s="39" t="s">
        <v>95</v>
      </c>
      <c r="L18" s="39">
        <f>V10</f>
        <v>2</v>
      </c>
      <c r="M18" s="19">
        <f>X12</f>
        <v>2</v>
      </c>
      <c r="N18" s="39" t="s">
        <v>95</v>
      </c>
      <c r="O18" s="20">
        <f>V12</f>
        <v>4</v>
      </c>
      <c r="P18" s="39">
        <f>X14</f>
        <v>1</v>
      </c>
      <c r="Q18" s="39" t="s">
        <v>86</v>
      </c>
      <c r="R18" s="39">
        <f>V14</f>
        <v>3</v>
      </c>
      <c r="S18" s="19">
        <f>X16</f>
        <v>2</v>
      </c>
      <c r="T18" s="39" t="s">
        <v>78</v>
      </c>
      <c r="U18" s="20">
        <f>V16</f>
        <v>1</v>
      </c>
      <c r="V18" s="26"/>
      <c r="W18" s="26"/>
      <c r="X18" s="26"/>
      <c r="Y18" s="19">
        <f>IF(T39="","",T39)</f>
        <v>2</v>
      </c>
      <c r="Z18" s="39" t="s">
        <v>99</v>
      </c>
      <c r="AA18" s="20">
        <f>IF(P39="","",P39)</f>
        <v>2</v>
      </c>
      <c r="AB18" s="39">
        <f>IF(AE29="","",AE29)</f>
        <v>3</v>
      </c>
      <c r="AC18" s="39" t="s">
        <v>80</v>
      </c>
      <c r="AD18" s="20">
        <f>IF(AI29="","",AI29)</f>
        <v>1</v>
      </c>
      <c r="AE18" s="175"/>
      <c r="AF18" s="175"/>
      <c r="AG18" s="175"/>
      <c r="AH18" s="175"/>
      <c r="AI18" s="175"/>
      <c r="AJ18" s="175"/>
      <c r="AK18" s="175"/>
      <c r="AL18" s="175"/>
      <c r="AM18" s="175"/>
      <c r="AN18" s="192"/>
    </row>
    <row r="19" spans="2:40" ht="18" customHeight="1" x14ac:dyDescent="0.15">
      <c r="B19" s="193" t="str">
        <f>Y4</f>
        <v>豊府</v>
      </c>
      <c r="C19" s="8" t="s">
        <v>2</v>
      </c>
      <c r="D19" s="40"/>
      <c r="E19" s="96" t="str">
        <f>IF(D20="","",IF(D20&gt;F20,"〇",IF(D20&lt;F20,"●",IF(D20=F20,"△",))))</f>
        <v>●</v>
      </c>
      <c r="F19" s="40"/>
      <c r="G19" s="6"/>
      <c r="H19" s="96" t="str">
        <f>IF(G20="","",IF(G20&gt;I20,"〇",IF(G20&lt;I20,"●",IF(G20=I20,"△",))))</f>
        <v>●</v>
      </c>
      <c r="I19" s="41"/>
      <c r="J19" s="40"/>
      <c r="K19" s="96" t="str">
        <f>IF(J20="","",IF(J20&gt;L20,"〇",IF(J20&lt;L20,"●",IF(J20=L20,"△",))))</f>
        <v>〇</v>
      </c>
      <c r="L19" s="40"/>
      <c r="M19" s="6"/>
      <c r="N19" s="93" t="str">
        <f>IF(M20="","",IF(M20&gt;O20,"〇",IF(M20&lt;O20,"●",IF(M20=O20,"△",))))</f>
        <v>〇</v>
      </c>
      <c r="O19" s="41"/>
      <c r="P19" s="40"/>
      <c r="Q19" s="93" t="str">
        <f>IF(P20="","",IF(P20&gt;R20,"〇",IF(P20&lt;R20,"●",IF(P20=R20,"△",))))</f>
        <v>△</v>
      </c>
      <c r="R19" s="40"/>
      <c r="S19" s="6"/>
      <c r="T19" s="96" t="str">
        <f>IF(S20="","",IF(S20&gt;U20,"〇",IF(S20&lt;U20,"●",IF(S20=U20,"△",))))</f>
        <v>〇</v>
      </c>
      <c r="U19" s="41"/>
      <c r="V19" s="40"/>
      <c r="W19" s="96" t="str">
        <f>IF(V20="","",IF(V20&gt;X20,"〇",IF(V20&lt;X20,"●",IF(V20=X20,"△",))))</f>
        <v>△</v>
      </c>
      <c r="X19" s="40"/>
      <c r="Y19" s="46"/>
      <c r="Z19" s="25"/>
      <c r="AA19" s="47"/>
      <c r="AB19" s="40"/>
      <c r="AC19" s="96" t="str">
        <f>IF(AB20="","",IF(AB20&gt;AD20,"〇",IF(AB20&lt;AD20,"●",IF(AB20=AD20,"△",))))</f>
        <v>●</v>
      </c>
      <c r="AD19" s="41"/>
      <c r="AE19" s="174">
        <f>COUNTIF(D19:AD19,"〇")</f>
        <v>3</v>
      </c>
      <c r="AF19" s="174">
        <f>COUNTIF(D19:AD19,"●")</f>
        <v>3</v>
      </c>
      <c r="AG19" s="174">
        <f t="shared" ref="AG19" si="11">COUNTIF(D19:AD19,"△")</f>
        <v>2</v>
      </c>
      <c r="AH19" s="174">
        <f>SUM(D20,J20,M20,P20,S20,V20,Y20,AB20)</f>
        <v>11</v>
      </c>
      <c r="AI19" s="174">
        <f>SUM(F20,L20,O20,R20,U20,X20,AA20,AD20,I20)</f>
        <v>18</v>
      </c>
      <c r="AJ19" s="174">
        <f t="shared" ref="AJ19" si="12">(AE19*3)+(AG19*1)</f>
        <v>11</v>
      </c>
      <c r="AK19" s="174">
        <f>RANK(AJ19,AJ5:AJ22,0)</f>
        <v>4</v>
      </c>
      <c r="AL19" s="174">
        <f>AH19-AI19</f>
        <v>-7</v>
      </c>
      <c r="AM19" s="174">
        <f>RANK(AL19,AL5:AL22)</f>
        <v>5</v>
      </c>
      <c r="AN19" s="191">
        <v>4</v>
      </c>
    </row>
    <row r="20" spans="2:40" ht="18" customHeight="1" x14ac:dyDescent="0.15">
      <c r="B20" s="176"/>
      <c r="C20" s="10" t="s">
        <v>3</v>
      </c>
      <c r="D20" s="39">
        <f>AA6</f>
        <v>0</v>
      </c>
      <c r="E20" s="39" t="s">
        <v>0</v>
      </c>
      <c r="F20" s="39">
        <f>Y6</f>
        <v>5</v>
      </c>
      <c r="G20" s="19">
        <f>AA8</f>
        <v>1</v>
      </c>
      <c r="H20" s="39" t="s">
        <v>95</v>
      </c>
      <c r="I20" s="20">
        <f>Y8</f>
        <v>3</v>
      </c>
      <c r="J20" s="39">
        <f>AA10</f>
        <v>2</v>
      </c>
      <c r="K20" s="39" t="s">
        <v>86</v>
      </c>
      <c r="L20" s="39">
        <f>Y10</f>
        <v>1</v>
      </c>
      <c r="M20" s="19">
        <f>AA12</f>
        <v>3</v>
      </c>
      <c r="N20" s="39" t="s">
        <v>78</v>
      </c>
      <c r="O20" s="20">
        <f>Y12</f>
        <v>0</v>
      </c>
      <c r="P20" s="39">
        <f>AA14</f>
        <v>2</v>
      </c>
      <c r="Q20" s="39" t="s">
        <v>78</v>
      </c>
      <c r="R20" s="39">
        <f>Y14</f>
        <v>2</v>
      </c>
      <c r="S20" s="19">
        <f>AA16</f>
        <v>2</v>
      </c>
      <c r="T20" s="39" t="s">
        <v>95</v>
      </c>
      <c r="U20" s="20">
        <f>Y16</f>
        <v>0</v>
      </c>
      <c r="V20" s="39">
        <f>AA18</f>
        <v>2</v>
      </c>
      <c r="W20" s="39" t="s">
        <v>98</v>
      </c>
      <c r="X20" s="39">
        <f>Y18</f>
        <v>2</v>
      </c>
      <c r="Y20" s="48"/>
      <c r="Z20" s="26"/>
      <c r="AA20" s="49"/>
      <c r="AB20" s="39">
        <f>IF(Z33="","",Z33)</f>
        <v>0</v>
      </c>
      <c r="AC20" s="39" t="s">
        <v>86</v>
      </c>
      <c r="AD20" s="20">
        <f>IF(AD33="","",AD33)</f>
        <v>5</v>
      </c>
      <c r="AE20" s="175"/>
      <c r="AF20" s="175"/>
      <c r="AG20" s="175"/>
      <c r="AH20" s="175"/>
      <c r="AI20" s="175"/>
      <c r="AJ20" s="175"/>
      <c r="AK20" s="175"/>
      <c r="AL20" s="175"/>
      <c r="AM20" s="175"/>
      <c r="AN20" s="192"/>
    </row>
    <row r="21" spans="2:40" ht="18" customHeight="1" x14ac:dyDescent="0.15">
      <c r="B21" s="193" t="str">
        <f>AB4</f>
        <v>東大分</v>
      </c>
      <c r="C21" s="8" t="s">
        <v>2</v>
      </c>
      <c r="D21" s="40"/>
      <c r="E21" s="96" t="str">
        <f>IF(D22="","",IF(D22&gt;F22,"〇",IF(D22&lt;F22,"●",IF(D22=F22,"△",))))</f>
        <v>●</v>
      </c>
      <c r="F21" s="40"/>
      <c r="G21" s="6"/>
      <c r="H21" s="96" t="str">
        <f>IF(G22="","",IF(G22&gt;I22,"〇",IF(G22&lt;I22,"●",IF(G22=I22,"△",))))</f>
        <v>●</v>
      </c>
      <c r="I21" s="41"/>
      <c r="J21" s="40"/>
      <c r="K21" s="96" t="str">
        <f>IF(J22="","",IF(J22&gt;L22,"〇",IF(J22&lt;L22,"●",IF(J22=L22,"△",))))</f>
        <v>〇</v>
      </c>
      <c r="L21" s="40"/>
      <c r="M21" s="6"/>
      <c r="N21" s="96" t="str">
        <f>IF(M22="","",IF(M22&gt;O22,"〇",IF(M22&lt;O22,"●",IF(M22=O22,"△",))))</f>
        <v>〇</v>
      </c>
      <c r="O21" s="41"/>
      <c r="P21" s="40"/>
      <c r="Q21" s="96" t="str">
        <f>IF(P22="","",IF(P22&gt;R22,"〇",IF(P22&lt;R22,"●",IF(P22=R22,"△",))))</f>
        <v>〇</v>
      </c>
      <c r="R21" s="40"/>
      <c r="S21" s="6"/>
      <c r="T21" s="93" t="str">
        <f>IF(S22="","",IF(S22&gt;U22,"〇",IF(S22&lt;U22,"●",IF(S22=U22,"△",))))</f>
        <v>〇</v>
      </c>
      <c r="U21" s="41"/>
      <c r="V21" s="40"/>
      <c r="W21" s="93" t="str">
        <f>IF(V22="","",IF(V22&gt;X22,"〇",IF(V22&lt;X22,"●",IF(V22=X22,"△",))))</f>
        <v>●</v>
      </c>
      <c r="X21" s="40"/>
      <c r="Y21" s="6"/>
      <c r="Z21" s="96" t="str">
        <f>IF(Y22="","",IF(Y22&gt;AA22,"〇",IF(Y22&lt;AA22,"●",IF(Y22=AA22,"△",))))</f>
        <v>〇</v>
      </c>
      <c r="AA21" s="41"/>
      <c r="AB21" s="25"/>
      <c r="AC21" s="25"/>
      <c r="AD21" s="47"/>
      <c r="AE21" s="174">
        <f>COUNTIF(D21:AD21,"〇")</f>
        <v>5</v>
      </c>
      <c r="AF21" s="174">
        <f>COUNTIF(D21:AD21,"●")</f>
        <v>3</v>
      </c>
      <c r="AG21" s="174">
        <f t="shared" ref="AG21" si="13">COUNTIF(D21:AD21,"△")</f>
        <v>0</v>
      </c>
      <c r="AH21" s="174">
        <f>SUM(D22,J22,M22,P22,S22,V22,Y22,G22)</f>
        <v>24</v>
      </c>
      <c r="AI21" s="174">
        <f>SUM(F22,L22,O22,R22,U22,X22,AA22,AD22)</f>
        <v>7</v>
      </c>
      <c r="AJ21" s="174">
        <f t="shared" ref="AJ21" si="14">(AE21*3)+(AG21*1)</f>
        <v>15</v>
      </c>
      <c r="AK21" s="174">
        <f>RANK(AJ21,AJ5:AJ22,0)</f>
        <v>2</v>
      </c>
      <c r="AL21" s="174">
        <f>AH21-AI21</f>
        <v>17</v>
      </c>
      <c r="AM21" s="174">
        <f>RANK(AL21,AL5:AL22,0)</f>
        <v>2</v>
      </c>
      <c r="AN21" s="191">
        <v>2</v>
      </c>
    </row>
    <row r="22" spans="2:40" ht="18" customHeight="1" x14ac:dyDescent="0.15">
      <c r="B22" s="176"/>
      <c r="C22" s="10" t="s">
        <v>3</v>
      </c>
      <c r="D22" s="39">
        <f>AD6</f>
        <v>0</v>
      </c>
      <c r="E22" s="39" t="s">
        <v>0</v>
      </c>
      <c r="F22" s="39">
        <f>AB6</f>
        <v>3</v>
      </c>
      <c r="G22" s="19">
        <f>AD8</f>
        <v>1</v>
      </c>
      <c r="H22" s="39" t="s">
        <v>98</v>
      </c>
      <c r="I22" s="20">
        <f>AB8</f>
        <v>4</v>
      </c>
      <c r="J22" s="39">
        <f>AD10</f>
        <v>2</v>
      </c>
      <c r="K22" s="39" t="s">
        <v>86</v>
      </c>
      <c r="L22" s="39">
        <f>AB10</f>
        <v>0</v>
      </c>
      <c r="M22" s="19">
        <f>AD12</f>
        <v>2</v>
      </c>
      <c r="N22" s="39" t="s">
        <v>99</v>
      </c>
      <c r="O22" s="20">
        <f>AB12</f>
        <v>0</v>
      </c>
      <c r="P22" s="39">
        <f>AD14</f>
        <v>5</v>
      </c>
      <c r="Q22" s="39" t="s">
        <v>95</v>
      </c>
      <c r="R22" s="39">
        <f>AB14</f>
        <v>1</v>
      </c>
      <c r="S22" s="19">
        <f>AD16</f>
        <v>8</v>
      </c>
      <c r="T22" s="39" t="s">
        <v>80</v>
      </c>
      <c r="U22" s="20">
        <f>AB16</f>
        <v>0</v>
      </c>
      <c r="V22" s="39">
        <f>AD18</f>
        <v>1</v>
      </c>
      <c r="W22" s="39" t="s">
        <v>80</v>
      </c>
      <c r="X22" s="39">
        <f>AB18</f>
        <v>3</v>
      </c>
      <c r="Y22" s="19">
        <f>AD20</f>
        <v>5</v>
      </c>
      <c r="Z22" s="39" t="s">
        <v>87</v>
      </c>
      <c r="AA22" s="20">
        <f>AB20</f>
        <v>0</v>
      </c>
      <c r="AB22" s="26"/>
      <c r="AC22" s="26"/>
      <c r="AD22" s="49"/>
      <c r="AE22" s="175"/>
      <c r="AF22" s="175"/>
      <c r="AG22" s="175"/>
      <c r="AH22" s="175"/>
      <c r="AI22" s="175"/>
      <c r="AJ22" s="175"/>
      <c r="AK22" s="175"/>
      <c r="AL22" s="175"/>
      <c r="AM22" s="175"/>
      <c r="AN22" s="192"/>
    </row>
    <row r="23" spans="2:40" x14ac:dyDescent="0.15">
      <c r="B23" s="24"/>
      <c r="C23" s="17"/>
      <c r="D23" s="15"/>
      <c r="E23" s="15"/>
      <c r="F23" s="15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5" spans="2:40" x14ac:dyDescent="0.15">
      <c r="C25" s="22" t="s">
        <v>26</v>
      </c>
      <c r="D25" s="130" t="s">
        <v>19</v>
      </c>
      <c r="E25" s="130"/>
      <c r="F25" s="131" t="s">
        <v>20</v>
      </c>
      <c r="G25" s="132"/>
      <c r="H25" s="132"/>
      <c r="I25" s="132"/>
      <c r="J25" s="133"/>
      <c r="K25" s="132" t="s">
        <v>21</v>
      </c>
      <c r="L25" s="134"/>
      <c r="M25" s="134"/>
      <c r="N25" s="134"/>
      <c r="O25" s="134"/>
      <c r="P25" s="131" t="s">
        <v>22</v>
      </c>
      <c r="Q25" s="134"/>
      <c r="R25" s="134"/>
      <c r="S25" s="134"/>
      <c r="T25" s="135"/>
      <c r="U25" s="132" t="s">
        <v>23</v>
      </c>
      <c r="V25" s="132"/>
      <c r="W25" s="132"/>
      <c r="X25" s="132"/>
      <c r="Y25" s="132"/>
      <c r="Z25" s="131" t="s">
        <v>24</v>
      </c>
      <c r="AA25" s="132"/>
      <c r="AB25" s="132"/>
      <c r="AC25" s="132"/>
      <c r="AD25" s="133"/>
      <c r="AE25" s="131" t="s">
        <v>25</v>
      </c>
      <c r="AF25" s="132"/>
      <c r="AG25" s="132"/>
      <c r="AH25" s="4"/>
      <c r="AI25" s="104"/>
    </row>
    <row r="26" spans="2:40" ht="21" customHeight="1" x14ac:dyDescent="0.15">
      <c r="C26" s="150" t="s">
        <v>140</v>
      </c>
      <c r="D26" s="138" t="s">
        <v>141</v>
      </c>
      <c r="E26" s="187"/>
      <c r="F26" s="138" t="s">
        <v>43</v>
      </c>
      <c r="G26" s="130"/>
      <c r="H26" s="42" t="s">
        <v>0</v>
      </c>
      <c r="I26" s="162" t="s">
        <v>139</v>
      </c>
      <c r="J26" s="139"/>
      <c r="K26" s="138"/>
      <c r="L26" s="130"/>
      <c r="M26" s="42" t="s">
        <v>0</v>
      </c>
      <c r="N26" s="130"/>
      <c r="O26" s="139"/>
      <c r="P26" s="138" t="s">
        <v>58</v>
      </c>
      <c r="Q26" s="130"/>
      <c r="R26" s="42" t="s">
        <v>0</v>
      </c>
      <c r="S26" s="130" t="s">
        <v>43</v>
      </c>
      <c r="T26" s="139"/>
      <c r="U26" s="138"/>
      <c r="V26" s="130"/>
      <c r="W26" s="42" t="s">
        <v>0</v>
      </c>
      <c r="X26" s="130"/>
      <c r="Y26" s="139"/>
      <c r="Z26" s="142" t="s">
        <v>139</v>
      </c>
      <c r="AA26" s="130"/>
      <c r="AB26" s="42" t="s">
        <v>0</v>
      </c>
      <c r="AC26" s="130" t="s">
        <v>58</v>
      </c>
      <c r="AD26" s="139"/>
      <c r="AE26" s="138"/>
      <c r="AF26" s="130"/>
      <c r="AG26" s="92" t="s">
        <v>0</v>
      </c>
      <c r="AH26" s="130"/>
      <c r="AI26" s="139"/>
    </row>
    <row r="27" spans="2:40" ht="21" customHeight="1" x14ac:dyDescent="0.15">
      <c r="C27" s="151"/>
      <c r="D27" s="188"/>
      <c r="E27" s="189"/>
      <c r="F27" s="19">
        <v>5</v>
      </c>
      <c r="G27" s="136" t="s">
        <v>58</v>
      </c>
      <c r="H27" s="137"/>
      <c r="I27" s="137"/>
      <c r="J27" s="20">
        <v>1</v>
      </c>
      <c r="K27" s="19"/>
      <c r="L27" s="136"/>
      <c r="M27" s="137"/>
      <c r="N27" s="137"/>
      <c r="O27" s="20"/>
      <c r="P27" s="19">
        <v>2</v>
      </c>
      <c r="Q27" s="136" t="s">
        <v>139</v>
      </c>
      <c r="R27" s="137"/>
      <c r="S27" s="137"/>
      <c r="T27" s="20">
        <v>3</v>
      </c>
      <c r="U27" s="19"/>
      <c r="V27" s="136"/>
      <c r="W27" s="137"/>
      <c r="X27" s="137"/>
      <c r="Y27" s="20"/>
      <c r="Z27" s="19">
        <v>3</v>
      </c>
      <c r="AA27" s="136" t="s">
        <v>43</v>
      </c>
      <c r="AB27" s="137"/>
      <c r="AC27" s="137"/>
      <c r="AD27" s="20">
        <v>2</v>
      </c>
      <c r="AE27" s="19"/>
      <c r="AF27" s="136"/>
      <c r="AG27" s="137"/>
      <c r="AH27" s="137"/>
      <c r="AI27" s="20"/>
    </row>
    <row r="28" spans="2:40" ht="21" customHeight="1" x14ac:dyDescent="0.15">
      <c r="C28" s="150" t="s">
        <v>126</v>
      </c>
      <c r="D28" s="190" t="s">
        <v>142</v>
      </c>
      <c r="E28" s="147"/>
      <c r="F28" s="138" t="s">
        <v>47</v>
      </c>
      <c r="G28" s="130"/>
      <c r="H28" s="42" t="s">
        <v>0</v>
      </c>
      <c r="I28" s="130" t="s">
        <v>66</v>
      </c>
      <c r="J28" s="139"/>
      <c r="K28" s="138" t="s">
        <v>18</v>
      </c>
      <c r="L28" s="130"/>
      <c r="M28" s="42" t="s">
        <v>0</v>
      </c>
      <c r="N28" s="140" t="s">
        <v>40</v>
      </c>
      <c r="O28" s="141"/>
      <c r="P28" s="138" t="s">
        <v>27</v>
      </c>
      <c r="Q28" s="130"/>
      <c r="R28" s="42" t="s">
        <v>0</v>
      </c>
      <c r="S28" s="130" t="s">
        <v>47</v>
      </c>
      <c r="T28" s="139"/>
      <c r="U28" s="138" t="s">
        <v>32</v>
      </c>
      <c r="V28" s="130"/>
      <c r="W28" s="42" t="s">
        <v>0</v>
      </c>
      <c r="X28" s="130" t="s">
        <v>18</v>
      </c>
      <c r="Y28" s="139"/>
      <c r="Z28" s="138" t="s">
        <v>66</v>
      </c>
      <c r="AA28" s="130"/>
      <c r="AB28" s="42" t="s">
        <v>0</v>
      </c>
      <c r="AC28" s="130" t="s">
        <v>27</v>
      </c>
      <c r="AD28" s="139"/>
      <c r="AE28" s="138" t="s">
        <v>231</v>
      </c>
      <c r="AF28" s="130"/>
      <c r="AG28" s="92" t="s">
        <v>0</v>
      </c>
      <c r="AH28" s="130" t="s">
        <v>232</v>
      </c>
      <c r="AI28" s="139"/>
    </row>
    <row r="29" spans="2:40" ht="21" customHeight="1" x14ac:dyDescent="0.15">
      <c r="C29" s="151"/>
      <c r="D29" s="148"/>
      <c r="E29" s="149"/>
      <c r="F29" s="19">
        <v>0</v>
      </c>
      <c r="G29" s="136" t="s">
        <v>27</v>
      </c>
      <c r="H29" s="137"/>
      <c r="I29" s="137"/>
      <c r="J29" s="20">
        <v>3</v>
      </c>
      <c r="K29" s="19">
        <v>1</v>
      </c>
      <c r="L29" s="136" t="s">
        <v>32</v>
      </c>
      <c r="M29" s="137"/>
      <c r="N29" s="137"/>
      <c r="O29" s="20">
        <v>2</v>
      </c>
      <c r="P29" s="19">
        <v>3</v>
      </c>
      <c r="Q29" s="136" t="s">
        <v>66</v>
      </c>
      <c r="R29" s="137"/>
      <c r="S29" s="137"/>
      <c r="T29" s="20">
        <v>0</v>
      </c>
      <c r="U29" s="19">
        <v>8</v>
      </c>
      <c r="V29" s="136" t="s">
        <v>40</v>
      </c>
      <c r="W29" s="137"/>
      <c r="X29" s="137"/>
      <c r="Y29" s="20">
        <v>0</v>
      </c>
      <c r="Z29" s="19">
        <v>2</v>
      </c>
      <c r="AA29" s="136" t="s">
        <v>47</v>
      </c>
      <c r="AB29" s="137"/>
      <c r="AC29" s="137"/>
      <c r="AD29" s="20">
        <v>2</v>
      </c>
      <c r="AE29" s="19">
        <v>3</v>
      </c>
      <c r="AF29" s="136" t="s">
        <v>233</v>
      </c>
      <c r="AG29" s="137"/>
      <c r="AH29" s="137"/>
      <c r="AI29" s="20">
        <v>1</v>
      </c>
    </row>
    <row r="30" spans="2:40" ht="21" customHeight="1" x14ac:dyDescent="0.15">
      <c r="C30" s="153" t="s">
        <v>143</v>
      </c>
      <c r="D30" s="138" t="s">
        <v>144</v>
      </c>
      <c r="E30" s="166"/>
      <c r="F30" s="138" t="s">
        <v>43</v>
      </c>
      <c r="G30" s="169"/>
      <c r="H30" s="29" t="s">
        <v>83</v>
      </c>
      <c r="I30" s="159" t="s">
        <v>47</v>
      </c>
      <c r="J30" s="160"/>
      <c r="K30" s="185"/>
      <c r="L30" s="169"/>
      <c r="M30" s="45"/>
      <c r="N30" s="186"/>
      <c r="O30" s="139"/>
      <c r="P30" s="138" t="s">
        <v>18</v>
      </c>
      <c r="Q30" s="130"/>
      <c r="R30" s="45" t="s">
        <v>81</v>
      </c>
      <c r="S30" s="159" t="s">
        <v>43</v>
      </c>
      <c r="T30" s="160"/>
      <c r="U30" s="185"/>
      <c r="V30" s="169"/>
      <c r="W30" s="45"/>
      <c r="X30" s="186"/>
      <c r="Y30" s="139"/>
      <c r="Z30" s="138" t="s">
        <v>47</v>
      </c>
      <c r="AA30" s="130"/>
      <c r="AB30" s="45" t="s">
        <v>81</v>
      </c>
      <c r="AC30" s="159" t="s">
        <v>18</v>
      </c>
      <c r="AD30" s="160"/>
      <c r="AE30" s="138"/>
      <c r="AF30" s="130"/>
      <c r="AG30" s="93" t="s">
        <v>0</v>
      </c>
      <c r="AH30" s="159"/>
      <c r="AI30" s="160"/>
    </row>
    <row r="31" spans="2:40" ht="21" customHeight="1" x14ac:dyDescent="0.15">
      <c r="C31" s="154"/>
      <c r="D31" s="167"/>
      <c r="E31" s="168"/>
      <c r="F31" s="2">
        <v>4</v>
      </c>
      <c r="G31" s="136" t="s">
        <v>18</v>
      </c>
      <c r="H31" s="136"/>
      <c r="I31" s="136"/>
      <c r="J31" s="3">
        <v>0</v>
      </c>
      <c r="K31" s="2"/>
      <c r="L31" s="137"/>
      <c r="M31" s="137"/>
      <c r="N31" s="137"/>
      <c r="O31" s="3"/>
      <c r="P31" s="2">
        <v>0</v>
      </c>
      <c r="Q31" s="136" t="s">
        <v>47</v>
      </c>
      <c r="R31" s="136"/>
      <c r="S31" s="136"/>
      <c r="T31" s="3">
        <v>9</v>
      </c>
      <c r="U31" s="2"/>
      <c r="V31" s="137"/>
      <c r="W31" s="137"/>
      <c r="X31" s="137"/>
      <c r="Y31" s="3"/>
      <c r="Z31" s="2">
        <v>1</v>
      </c>
      <c r="AA31" s="136" t="s">
        <v>43</v>
      </c>
      <c r="AB31" s="136"/>
      <c r="AC31" s="136"/>
      <c r="AD31" s="3">
        <v>1</v>
      </c>
      <c r="AE31" s="2"/>
      <c r="AF31" s="136"/>
      <c r="AG31" s="136"/>
      <c r="AH31" s="136"/>
      <c r="AI31" s="3"/>
    </row>
    <row r="32" spans="2:40" ht="21" customHeight="1" x14ac:dyDescent="0.15">
      <c r="C32" s="154"/>
      <c r="D32" s="138" t="s">
        <v>145</v>
      </c>
      <c r="E32" s="187"/>
      <c r="F32" s="138" t="s">
        <v>58</v>
      </c>
      <c r="G32" s="130"/>
      <c r="H32" s="45" t="s">
        <v>81</v>
      </c>
      <c r="I32" s="159" t="s">
        <v>27</v>
      </c>
      <c r="J32" s="160"/>
      <c r="K32" s="142" t="s">
        <v>139</v>
      </c>
      <c r="L32" s="130"/>
      <c r="M32" s="45" t="s">
        <v>81</v>
      </c>
      <c r="N32" s="159" t="s">
        <v>66</v>
      </c>
      <c r="O32" s="160"/>
      <c r="P32" s="138" t="s">
        <v>32</v>
      </c>
      <c r="Q32" s="130"/>
      <c r="R32" s="45" t="s">
        <v>81</v>
      </c>
      <c r="S32" s="159" t="s">
        <v>58</v>
      </c>
      <c r="T32" s="160"/>
      <c r="U32" s="138" t="s">
        <v>40</v>
      </c>
      <c r="V32" s="161"/>
      <c r="W32" s="45" t="s">
        <v>82</v>
      </c>
      <c r="X32" s="161" t="s">
        <v>139</v>
      </c>
      <c r="Y32" s="160"/>
      <c r="Z32" s="138" t="s">
        <v>27</v>
      </c>
      <c r="AA32" s="130"/>
      <c r="AB32" s="45" t="s">
        <v>82</v>
      </c>
      <c r="AC32" s="159" t="s">
        <v>32</v>
      </c>
      <c r="AD32" s="160"/>
      <c r="AE32" s="138" t="s">
        <v>234</v>
      </c>
      <c r="AF32" s="130"/>
      <c r="AG32" s="93" t="s">
        <v>0</v>
      </c>
      <c r="AH32" s="159" t="s">
        <v>231</v>
      </c>
      <c r="AI32" s="160"/>
    </row>
    <row r="33" spans="3:35" ht="21" customHeight="1" x14ac:dyDescent="0.15">
      <c r="C33" s="155"/>
      <c r="D33" s="188"/>
      <c r="E33" s="189"/>
      <c r="F33" s="2">
        <v>1</v>
      </c>
      <c r="G33" s="136" t="s">
        <v>32</v>
      </c>
      <c r="H33" s="136"/>
      <c r="I33" s="136"/>
      <c r="J33" s="3">
        <v>2</v>
      </c>
      <c r="K33" s="2">
        <v>8</v>
      </c>
      <c r="L33" s="136" t="s">
        <v>40</v>
      </c>
      <c r="M33" s="136"/>
      <c r="N33" s="136"/>
      <c r="O33" s="3">
        <v>0</v>
      </c>
      <c r="P33" s="2">
        <v>2</v>
      </c>
      <c r="Q33" s="136" t="s">
        <v>27</v>
      </c>
      <c r="R33" s="136"/>
      <c r="S33" s="136"/>
      <c r="T33" s="3">
        <v>0</v>
      </c>
      <c r="U33" s="2">
        <v>3</v>
      </c>
      <c r="V33" s="136" t="s">
        <v>66</v>
      </c>
      <c r="W33" s="136"/>
      <c r="X33" s="136"/>
      <c r="Y33" s="3">
        <v>5</v>
      </c>
      <c r="Z33" s="2">
        <v>0</v>
      </c>
      <c r="AA33" s="136" t="s">
        <v>58</v>
      </c>
      <c r="AB33" s="136"/>
      <c r="AC33" s="136"/>
      <c r="AD33" s="3">
        <v>5</v>
      </c>
      <c r="AE33" s="2">
        <v>3</v>
      </c>
      <c r="AF33" s="136" t="s">
        <v>235</v>
      </c>
      <c r="AG33" s="136"/>
      <c r="AH33" s="136"/>
      <c r="AI33" s="3">
        <v>1</v>
      </c>
    </row>
    <row r="34" spans="3:35" ht="21" customHeight="1" x14ac:dyDescent="0.15">
      <c r="C34" s="156" t="s">
        <v>146</v>
      </c>
      <c r="D34" s="138" t="s">
        <v>147</v>
      </c>
      <c r="E34" s="166"/>
      <c r="F34" s="138" t="s">
        <v>32</v>
      </c>
      <c r="G34" s="159"/>
      <c r="H34" s="45"/>
      <c r="I34" s="159" t="s">
        <v>66</v>
      </c>
      <c r="J34" s="166"/>
      <c r="K34" s="138"/>
      <c r="L34" s="159"/>
      <c r="M34" s="66"/>
      <c r="N34" s="159"/>
      <c r="O34" s="166"/>
      <c r="P34" s="138" t="s">
        <v>66</v>
      </c>
      <c r="Q34" s="159"/>
      <c r="R34" s="66"/>
      <c r="S34" s="159" t="s">
        <v>43</v>
      </c>
      <c r="T34" s="166"/>
      <c r="U34" s="138"/>
      <c r="V34" s="159"/>
      <c r="W34" s="66"/>
      <c r="X34" s="159"/>
      <c r="Y34" s="166"/>
      <c r="Z34" s="138" t="s">
        <v>43</v>
      </c>
      <c r="AA34" s="159"/>
      <c r="AB34" s="66"/>
      <c r="AC34" s="159" t="s">
        <v>32</v>
      </c>
      <c r="AD34" s="166"/>
      <c r="AE34" s="138"/>
      <c r="AF34" s="159"/>
      <c r="AG34" s="93"/>
      <c r="AH34" s="159"/>
      <c r="AI34" s="166"/>
    </row>
    <row r="35" spans="3:35" ht="21" customHeight="1" x14ac:dyDescent="0.15">
      <c r="C35" s="157"/>
      <c r="D35" s="167"/>
      <c r="E35" s="168"/>
      <c r="F35" s="2">
        <v>5</v>
      </c>
      <c r="G35" s="170" t="s">
        <v>43</v>
      </c>
      <c r="H35" s="170"/>
      <c r="I35" s="170"/>
      <c r="J35" s="3">
        <v>1</v>
      </c>
      <c r="K35" s="2"/>
      <c r="L35" s="170"/>
      <c r="M35" s="170"/>
      <c r="N35" s="170"/>
      <c r="O35" s="3"/>
      <c r="P35" s="2">
        <v>1</v>
      </c>
      <c r="Q35" s="170" t="s">
        <v>32</v>
      </c>
      <c r="R35" s="170"/>
      <c r="S35" s="170"/>
      <c r="T35" s="3">
        <v>7</v>
      </c>
      <c r="U35" s="2"/>
      <c r="V35" s="170"/>
      <c r="W35" s="170"/>
      <c r="X35" s="170"/>
      <c r="Y35" s="3"/>
      <c r="Z35" s="2">
        <v>3</v>
      </c>
      <c r="AA35" s="170" t="s">
        <v>66</v>
      </c>
      <c r="AB35" s="170"/>
      <c r="AC35" s="170"/>
      <c r="AD35" s="3">
        <v>0</v>
      </c>
      <c r="AE35" s="2"/>
      <c r="AF35" s="170"/>
      <c r="AG35" s="170"/>
      <c r="AH35" s="170"/>
      <c r="AI35" s="3"/>
    </row>
    <row r="36" spans="3:35" ht="21" customHeight="1" x14ac:dyDescent="0.15">
      <c r="C36" s="157"/>
      <c r="D36" s="138" t="s">
        <v>148</v>
      </c>
      <c r="E36" s="166"/>
      <c r="F36" s="142" t="s">
        <v>139</v>
      </c>
      <c r="G36" s="159"/>
      <c r="H36" s="66"/>
      <c r="I36" s="159" t="s">
        <v>27</v>
      </c>
      <c r="J36" s="166"/>
      <c r="K36" s="138" t="s">
        <v>40</v>
      </c>
      <c r="L36" s="161"/>
      <c r="M36" s="66"/>
      <c r="N36" s="159" t="s">
        <v>58</v>
      </c>
      <c r="O36" s="166"/>
      <c r="P36" s="138" t="s">
        <v>18</v>
      </c>
      <c r="Q36" s="159"/>
      <c r="R36" s="66"/>
      <c r="S36" s="161" t="s">
        <v>139</v>
      </c>
      <c r="T36" s="166"/>
      <c r="U36" s="138" t="s">
        <v>47</v>
      </c>
      <c r="V36" s="159"/>
      <c r="W36" s="66"/>
      <c r="X36" s="159" t="s">
        <v>40</v>
      </c>
      <c r="Y36" s="184"/>
      <c r="Z36" s="138" t="s">
        <v>27</v>
      </c>
      <c r="AA36" s="159"/>
      <c r="AB36" s="66"/>
      <c r="AC36" s="159" t="s">
        <v>18</v>
      </c>
      <c r="AD36" s="166"/>
      <c r="AE36" s="138" t="s">
        <v>58</v>
      </c>
      <c r="AF36" s="159"/>
      <c r="AG36" s="93"/>
      <c r="AH36" s="159" t="s">
        <v>47</v>
      </c>
      <c r="AI36" s="166"/>
    </row>
    <row r="37" spans="3:35" ht="21" customHeight="1" x14ac:dyDescent="0.15">
      <c r="C37" s="158"/>
      <c r="D37" s="167"/>
      <c r="E37" s="168"/>
      <c r="F37" s="2">
        <v>3</v>
      </c>
      <c r="G37" s="170" t="s">
        <v>18</v>
      </c>
      <c r="H37" s="170"/>
      <c r="I37" s="170"/>
      <c r="J37" s="3">
        <v>1</v>
      </c>
      <c r="K37" s="2">
        <v>1</v>
      </c>
      <c r="L37" s="170" t="s">
        <v>47</v>
      </c>
      <c r="M37" s="170"/>
      <c r="N37" s="170"/>
      <c r="O37" s="3">
        <v>2</v>
      </c>
      <c r="P37" s="2">
        <v>6</v>
      </c>
      <c r="Q37" s="170" t="s">
        <v>27</v>
      </c>
      <c r="R37" s="170"/>
      <c r="S37" s="170"/>
      <c r="T37" s="3">
        <v>2</v>
      </c>
      <c r="U37" s="2">
        <v>4</v>
      </c>
      <c r="V37" s="170" t="s">
        <v>58</v>
      </c>
      <c r="W37" s="170"/>
      <c r="X37" s="170"/>
      <c r="Y37" s="3">
        <v>2</v>
      </c>
      <c r="Z37" s="2">
        <v>2</v>
      </c>
      <c r="AA37" s="170" t="s">
        <v>139</v>
      </c>
      <c r="AB37" s="170"/>
      <c r="AC37" s="170"/>
      <c r="AD37" s="3">
        <v>0</v>
      </c>
      <c r="AE37" s="2">
        <v>2</v>
      </c>
      <c r="AF37" s="170" t="s">
        <v>40</v>
      </c>
      <c r="AG37" s="170"/>
      <c r="AH37" s="170"/>
      <c r="AI37" s="3">
        <v>2</v>
      </c>
    </row>
    <row r="38" spans="3:35" ht="21" customHeight="1" x14ac:dyDescent="0.15">
      <c r="C38" s="156" t="s">
        <v>149</v>
      </c>
      <c r="D38" s="138" t="s">
        <v>150</v>
      </c>
      <c r="E38" s="166"/>
      <c r="F38" s="138" t="s">
        <v>43</v>
      </c>
      <c r="G38" s="159"/>
      <c r="H38" s="66"/>
      <c r="I38" s="159" t="s">
        <v>27</v>
      </c>
      <c r="J38" s="166"/>
      <c r="K38" s="138" t="s">
        <v>32</v>
      </c>
      <c r="L38" s="159"/>
      <c r="M38" s="66"/>
      <c r="N38" s="159" t="s">
        <v>47</v>
      </c>
      <c r="O38" s="166"/>
      <c r="P38" s="138" t="s">
        <v>27</v>
      </c>
      <c r="Q38" s="159"/>
      <c r="R38" s="66"/>
      <c r="S38" s="159" t="s">
        <v>40</v>
      </c>
      <c r="T38" s="184"/>
      <c r="U38" s="142" t="s">
        <v>139</v>
      </c>
      <c r="V38" s="159"/>
      <c r="W38" s="66"/>
      <c r="X38" s="159" t="s">
        <v>32</v>
      </c>
      <c r="Y38" s="166"/>
      <c r="Z38" s="138" t="s">
        <v>40</v>
      </c>
      <c r="AA38" s="161"/>
      <c r="AB38" s="66"/>
      <c r="AC38" s="159" t="s">
        <v>43</v>
      </c>
      <c r="AD38" s="166"/>
      <c r="AE38" s="138" t="s">
        <v>236</v>
      </c>
      <c r="AF38" s="161"/>
      <c r="AG38" s="93"/>
      <c r="AH38" s="159" t="s">
        <v>235</v>
      </c>
      <c r="AI38" s="166"/>
    </row>
    <row r="39" spans="3:35" ht="21" customHeight="1" x14ac:dyDescent="0.15">
      <c r="C39" s="154"/>
      <c r="D39" s="167"/>
      <c r="E39" s="168"/>
      <c r="F39" s="2">
        <v>5</v>
      </c>
      <c r="G39" s="170" t="s">
        <v>40</v>
      </c>
      <c r="H39" s="170"/>
      <c r="I39" s="170"/>
      <c r="J39" s="3">
        <v>0</v>
      </c>
      <c r="K39" s="2">
        <v>2</v>
      </c>
      <c r="L39" s="170" t="s">
        <v>139</v>
      </c>
      <c r="M39" s="170"/>
      <c r="N39" s="170"/>
      <c r="O39" s="3">
        <v>0</v>
      </c>
      <c r="P39" s="2">
        <v>2</v>
      </c>
      <c r="Q39" s="170" t="s">
        <v>43</v>
      </c>
      <c r="R39" s="170"/>
      <c r="S39" s="170"/>
      <c r="T39" s="3">
        <v>2</v>
      </c>
      <c r="U39" s="2">
        <v>4</v>
      </c>
      <c r="V39" s="170" t="s">
        <v>47</v>
      </c>
      <c r="W39" s="170"/>
      <c r="X39" s="170"/>
      <c r="Y39" s="3">
        <v>1</v>
      </c>
      <c r="Z39" s="2">
        <v>0</v>
      </c>
      <c r="AA39" s="170" t="s">
        <v>27</v>
      </c>
      <c r="AB39" s="170"/>
      <c r="AC39" s="170"/>
      <c r="AD39" s="3">
        <v>8</v>
      </c>
      <c r="AE39" s="2">
        <v>3</v>
      </c>
      <c r="AF39" s="170" t="s">
        <v>232</v>
      </c>
      <c r="AG39" s="170"/>
      <c r="AH39" s="170"/>
      <c r="AI39" s="3">
        <v>2</v>
      </c>
    </row>
    <row r="40" spans="3:35" ht="21" customHeight="1" x14ac:dyDescent="0.15">
      <c r="C40" s="154"/>
      <c r="D40" s="138" t="s">
        <v>151</v>
      </c>
      <c r="E40" s="166"/>
      <c r="F40" s="138" t="s">
        <v>18</v>
      </c>
      <c r="G40" s="159"/>
      <c r="H40" s="66"/>
      <c r="I40" s="159" t="s">
        <v>58</v>
      </c>
      <c r="J40" s="166"/>
      <c r="K40" s="138"/>
      <c r="L40" s="159"/>
      <c r="M40" s="66"/>
      <c r="N40" s="159"/>
      <c r="O40" s="166"/>
      <c r="P40" s="138" t="s">
        <v>58</v>
      </c>
      <c r="Q40" s="159"/>
      <c r="R40" s="66"/>
      <c r="S40" s="159" t="s">
        <v>66</v>
      </c>
      <c r="T40" s="166"/>
      <c r="U40" s="138"/>
      <c r="V40" s="159"/>
      <c r="W40" s="66"/>
      <c r="X40" s="159"/>
      <c r="Y40" s="166"/>
      <c r="Z40" s="138" t="s">
        <v>66</v>
      </c>
      <c r="AA40" s="159"/>
      <c r="AB40" s="66"/>
      <c r="AC40" s="159" t="s">
        <v>18</v>
      </c>
      <c r="AD40" s="166"/>
      <c r="AE40" s="138"/>
      <c r="AF40" s="159"/>
      <c r="AG40" s="93"/>
      <c r="AH40" s="159"/>
      <c r="AI40" s="166"/>
    </row>
    <row r="41" spans="3:35" ht="21" customHeight="1" x14ac:dyDescent="0.15">
      <c r="C41" s="155"/>
      <c r="D41" s="167"/>
      <c r="E41" s="168"/>
      <c r="F41" s="2">
        <v>1</v>
      </c>
      <c r="G41" s="170" t="s">
        <v>66</v>
      </c>
      <c r="H41" s="170"/>
      <c r="I41" s="170"/>
      <c r="J41" s="3">
        <v>3</v>
      </c>
      <c r="K41" s="2"/>
      <c r="L41" s="170"/>
      <c r="M41" s="170"/>
      <c r="N41" s="170"/>
      <c r="O41" s="3"/>
      <c r="P41" s="2">
        <v>1</v>
      </c>
      <c r="Q41" s="170" t="s">
        <v>18</v>
      </c>
      <c r="R41" s="170"/>
      <c r="S41" s="170"/>
      <c r="T41" s="3">
        <v>3</v>
      </c>
      <c r="U41" s="2"/>
      <c r="V41" s="170"/>
      <c r="W41" s="170"/>
      <c r="X41" s="170"/>
      <c r="Y41" s="3"/>
      <c r="Z41" s="2">
        <v>1</v>
      </c>
      <c r="AA41" s="170" t="s">
        <v>58</v>
      </c>
      <c r="AB41" s="170"/>
      <c r="AC41" s="170"/>
      <c r="AD41" s="3">
        <v>4</v>
      </c>
      <c r="AE41" s="2"/>
      <c r="AF41" s="170"/>
      <c r="AG41" s="170"/>
      <c r="AH41" s="170"/>
      <c r="AI41" s="3"/>
    </row>
    <row r="42" spans="3:35" ht="13.5" customHeight="1" x14ac:dyDescent="0.15"/>
  </sheetData>
  <mergeCells count="272">
    <mergeCell ref="V4:X4"/>
    <mergeCell ref="Y4:AA4"/>
    <mergeCell ref="AB4:AD4"/>
    <mergeCell ref="B5:B6"/>
    <mergeCell ref="AE5:AE6"/>
    <mergeCell ref="D4:F4"/>
    <mergeCell ref="G4:I4"/>
    <mergeCell ref="J4:L4"/>
    <mergeCell ref="M4:O4"/>
    <mergeCell ref="P4:R4"/>
    <mergeCell ref="S4:U4"/>
    <mergeCell ref="AK5:AK6"/>
    <mergeCell ref="AL5:AL6"/>
    <mergeCell ref="AM5:AM6"/>
    <mergeCell ref="AN5:AN6"/>
    <mergeCell ref="B7:B8"/>
    <mergeCell ref="AE7:AE8"/>
    <mergeCell ref="AF7:AF8"/>
    <mergeCell ref="AG7:AG8"/>
    <mergeCell ref="AF5:AF6"/>
    <mergeCell ref="AG5:AG6"/>
    <mergeCell ref="AH5:AH6"/>
    <mergeCell ref="AI5:AI6"/>
    <mergeCell ref="AJ5:AJ6"/>
    <mergeCell ref="AN7:AN8"/>
    <mergeCell ref="AH7:AH8"/>
    <mergeCell ref="AI7:AI8"/>
    <mergeCell ref="AJ7:AJ8"/>
    <mergeCell ref="AK7:AK8"/>
    <mergeCell ref="AL7:AL8"/>
    <mergeCell ref="AM7:AM8"/>
    <mergeCell ref="AK9:AK10"/>
    <mergeCell ref="AL9:AL10"/>
    <mergeCell ref="AM9:AM10"/>
    <mergeCell ref="AN9:AN10"/>
    <mergeCell ref="B11:B12"/>
    <mergeCell ref="AE11:AE12"/>
    <mergeCell ref="AF11:AF12"/>
    <mergeCell ref="AG11:AG12"/>
    <mergeCell ref="AN11:AN12"/>
    <mergeCell ref="AH11:AH12"/>
    <mergeCell ref="AI11:AI12"/>
    <mergeCell ref="AJ11:AJ12"/>
    <mergeCell ref="AK11:AK12"/>
    <mergeCell ref="AL11:AL12"/>
    <mergeCell ref="AM11:AM12"/>
    <mergeCell ref="B9:B10"/>
    <mergeCell ref="AE9:AE10"/>
    <mergeCell ref="AF9:AF10"/>
    <mergeCell ref="AG9:AG10"/>
    <mergeCell ref="AH9:AH10"/>
    <mergeCell ref="AI9:AI10"/>
    <mergeCell ref="AJ9:AJ10"/>
    <mergeCell ref="AK13:AK14"/>
    <mergeCell ref="AL13:AL14"/>
    <mergeCell ref="AM13:AM14"/>
    <mergeCell ref="AN13:AN14"/>
    <mergeCell ref="B15:B16"/>
    <mergeCell ref="AE15:AE16"/>
    <mergeCell ref="AF15:AF16"/>
    <mergeCell ref="AG15:AG16"/>
    <mergeCell ref="AN15:AN16"/>
    <mergeCell ref="AH15:AH16"/>
    <mergeCell ref="AI15:AI16"/>
    <mergeCell ref="AJ15:AJ16"/>
    <mergeCell ref="AK15:AK16"/>
    <mergeCell ref="AL15:AL16"/>
    <mergeCell ref="AM15:AM16"/>
    <mergeCell ref="B13:B14"/>
    <mergeCell ref="AE13:AE14"/>
    <mergeCell ref="AF13:AF14"/>
    <mergeCell ref="AG13:AG14"/>
    <mergeCell ref="AH13:AH14"/>
    <mergeCell ref="AI13:AI14"/>
    <mergeCell ref="AJ13:AJ14"/>
    <mergeCell ref="AM17:AM18"/>
    <mergeCell ref="AN17:AN18"/>
    <mergeCell ref="B19:B20"/>
    <mergeCell ref="AE19:AE20"/>
    <mergeCell ref="AF19:AF20"/>
    <mergeCell ref="AG19:AG20"/>
    <mergeCell ref="AN19:AN20"/>
    <mergeCell ref="AH19:AH20"/>
    <mergeCell ref="AI19:AI20"/>
    <mergeCell ref="AJ19:AJ20"/>
    <mergeCell ref="AK19:AK20"/>
    <mergeCell ref="AL19:AL20"/>
    <mergeCell ref="AM19:AM20"/>
    <mergeCell ref="B17:B18"/>
    <mergeCell ref="AE17:AE18"/>
    <mergeCell ref="AF17:AF18"/>
    <mergeCell ref="AG17:AG18"/>
    <mergeCell ref="AH17:AH18"/>
    <mergeCell ref="AI17:AI18"/>
    <mergeCell ref="AJ17:AJ18"/>
    <mergeCell ref="B21:B22"/>
    <mergeCell ref="AE21:AE22"/>
    <mergeCell ref="AF21:AF22"/>
    <mergeCell ref="AG21:AG22"/>
    <mergeCell ref="AH21:AH22"/>
    <mergeCell ref="AI21:AI22"/>
    <mergeCell ref="AJ21:AJ22"/>
    <mergeCell ref="AK17:AK18"/>
    <mergeCell ref="AL17:AL18"/>
    <mergeCell ref="AK21:AK22"/>
    <mergeCell ref="AL21:AL22"/>
    <mergeCell ref="AM21:AM22"/>
    <mergeCell ref="AN21:AN22"/>
    <mergeCell ref="D25:E25"/>
    <mergeCell ref="F25:J25"/>
    <mergeCell ref="K25:O25"/>
    <mergeCell ref="P25:T25"/>
    <mergeCell ref="U25:Y25"/>
    <mergeCell ref="Z25:AD25"/>
    <mergeCell ref="AE25:AG25"/>
    <mergeCell ref="S26:T26"/>
    <mergeCell ref="U26:V26"/>
    <mergeCell ref="D28:E29"/>
    <mergeCell ref="F28:G28"/>
    <mergeCell ref="I28:J28"/>
    <mergeCell ref="K28:L28"/>
    <mergeCell ref="N28:O28"/>
    <mergeCell ref="P28:Q28"/>
    <mergeCell ref="S28:T28"/>
    <mergeCell ref="U28:V28"/>
    <mergeCell ref="C26:C27"/>
    <mergeCell ref="C28:C29"/>
    <mergeCell ref="X26:Y26"/>
    <mergeCell ref="Z26:AA26"/>
    <mergeCell ref="AC26:AD26"/>
    <mergeCell ref="G27:I27"/>
    <mergeCell ref="L27:N27"/>
    <mergeCell ref="Q27:S27"/>
    <mergeCell ref="V27:X27"/>
    <mergeCell ref="AA27:AC27"/>
    <mergeCell ref="X28:Y28"/>
    <mergeCell ref="Z28:AA28"/>
    <mergeCell ref="AC28:AD28"/>
    <mergeCell ref="G29:I29"/>
    <mergeCell ref="L29:N29"/>
    <mergeCell ref="Q29:S29"/>
    <mergeCell ref="V29:X29"/>
    <mergeCell ref="AA29:AC29"/>
    <mergeCell ref="D26:E27"/>
    <mergeCell ref="F26:G26"/>
    <mergeCell ref="I26:J26"/>
    <mergeCell ref="K26:L26"/>
    <mergeCell ref="N26:O26"/>
    <mergeCell ref="P26:Q26"/>
    <mergeCell ref="D38:E39"/>
    <mergeCell ref="D40:E41"/>
    <mergeCell ref="C30:C33"/>
    <mergeCell ref="D30:E31"/>
    <mergeCell ref="D32:E33"/>
    <mergeCell ref="C34:C37"/>
    <mergeCell ref="D34:E35"/>
    <mergeCell ref="D36:E37"/>
    <mergeCell ref="C38:C41"/>
    <mergeCell ref="F30:G30"/>
    <mergeCell ref="I30:J30"/>
    <mergeCell ref="K30:L30"/>
    <mergeCell ref="G31:I31"/>
    <mergeCell ref="F32:G32"/>
    <mergeCell ref="I32:J32"/>
    <mergeCell ref="G33:I33"/>
    <mergeCell ref="N30:O30"/>
    <mergeCell ref="P30:Q30"/>
    <mergeCell ref="K32:L32"/>
    <mergeCell ref="N32:O32"/>
    <mergeCell ref="P32:Q32"/>
    <mergeCell ref="S30:T30"/>
    <mergeCell ref="U30:V30"/>
    <mergeCell ref="X30:Y30"/>
    <mergeCell ref="Z30:AA30"/>
    <mergeCell ref="AC30:AD30"/>
    <mergeCell ref="L31:N31"/>
    <mergeCell ref="Q31:S31"/>
    <mergeCell ref="V31:X31"/>
    <mergeCell ref="AA31:AC31"/>
    <mergeCell ref="S32:T32"/>
    <mergeCell ref="U32:V32"/>
    <mergeCell ref="X32:Y32"/>
    <mergeCell ref="Z32:AA32"/>
    <mergeCell ref="AC32:AD32"/>
    <mergeCell ref="L33:N33"/>
    <mergeCell ref="Q33:S33"/>
    <mergeCell ref="V33:X33"/>
    <mergeCell ref="AA33:AC33"/>
    <mergeCell ref="AC34:AD34"/>
    <mergeCell ref="G35:I35"/>
    <mergeCell ref="L35:N35"/>
    <mergeCell ref="Q35:S35"/>
    <mergeCell ref="V35:X35"/>
    <mergeCell ref="AA35:AC35"/>
    <mergeCell ref="F34:G34"/>
    <mergeCell ref="I34:J34"/>
    <mergeCell ref="K34:L34"/>
    <mergeCell ref="N34:O34"/>
    <mergeCell ref="P34:Q34"/>
    <mergeCell ref="S34:T34"/>
    <mergeCell ref="U34:V34"/>
    <mergeCell ref="X34:Y34"/>
    <mergeCell ref="Z34:AA34"/>
    <mergeCell ref="AC36:AD36"/>
    <mergeCell ref="G37:I37"/>
    <mergeCell ref="L37:N37"/>
    <mergeCell ref="Q37:S37"/>
    <mergeCell ref="V37:X37"/>
    <mergeCell ref="AA37:AC37"/>
    <mergeCell ref="F36:G36"/>
    <mergeCell ref="I36:J36"/>
    <mergeCell ref="K36:L36"/>
    <mergeCell ref="N36:O36"/>
    <mergeCell ref="P36:Q36"/>
    <mergeCell ref="S36:T36"/>
    <mergeCell ref="U36:V36"/>
    <mergeCell ref="X36:Y36"/>
    <mergeCell ref="Z36:AA36"/>
    <mergeCell ref="AF41:AH41"/>
    <mergeCell ref="AC38:AD38"/>
    <mergeCell ref="G39:I39"/>
    <mergeCell ref="L39:N39"/>
    <mergeCell ref="Q39:S39"/>
    <mergeCell ref="V39:X39"/>
    <mergeCell ref="AA39:AC39"/>
    <mergeCell ref="F38:G38"/>
    <mergeCell ref="I38:J38"/>
    <mergeCell ref="K38:L38"/>
    <mergeCell ref="N38:O38"/>
    <mergeCell ref="P38:Q38"/>
    <mergeCell ref="S38:T38"/>
    <mergeCell ref="U38:V38"/>
    <mergeCell ref="X38:Y38"/>
    <mergeCell ref="Z38:AA38"/>
    <mergeCell ref="AC40:AD40"/>
    <mergeCell ref="G41:I41"/>
    <mergeCell ref="L41:N41"/>
    <mergeCell ref="Q41:S41"/>
    <mergeCell ref="V41:X41"/>
    <mergeCell ref="AA41:AC41"/>
    <mergeCell ref="F40:G40"/>
    <mergeCell ref="I40:J40"/>
    <mergeCell ref="K40:L40"/>
    <mergeCell ref="N40:O40"/>
    <mergeCell ref="P40:Q40"/>
    <mergeCell ref="S40:T40"/>
    <mergeCell ref="U40:V40"/>
    <mergeCell ref="X40:Y40"/>
    <mergeCell ref="Z40:AA40"/>
    <mergeCell ref="AE38:AF38"/>
    <mergeCell ref="AH38:AI38"/>
    <mergeCell ref="AF39:AH39"/>
    <mergeCell ref="AE40:AF40"/>
    <mergeCell ref="AH40:AI40"/>
    <mergeCell ref="AE26:AF26"/>
    <mergeCell ref="AH26:AI26"/>
    <mergeCell ref="AF27:AH27"/>
    <mergeCell ref="AE34:AF34"/>
    <mergeCell ref="AH34:AI34"/>
    <mergeCell ref="AF35:AH35"/>
    <mergeCell ref="AE36:AF36"/>
    <mergeCell ref="AH36:AI36"/>
    <mergeCell ref="AF37:AH37"/>
    <mergeCell ref="AE28:AF28"/>
    <mergeCell ref="AH28:AI28"/>
    <mergeCell ref="AF29:AH29"/>
    <mergeCell ref="AE30:AF30"/>
    <mergeCell ref="AH30:AI30"/>
    <mergeCell ref="AF31:AH31"/>
    <mergeCell ref="AE32:AF32"/>
    <mergeCell ref="AH32:AI32"/>
    <mergeCell ref="AF33:AH33"/>
  </mergeCells>
  <phoneticPr fontId="1"/>
  <pageMargins left="0.23622047244094491" right="0.23622047244094491" top="0.74803149606299213" bottom="0.74803149606299213" header="0.31496062992125984" footer="0.31496062992125984"/>
  <pageSetup paperSize="9" scale="70" fitToHeight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topLeftCell="A16" zoomScaleNormal="100" workbookViewId="0">
      <selection activeCell="AM33" sqref="AM33"/>
    </sheetView>
  </sheetViews>
  <sheetFormatPr defaultRowHeight="13.5" x14ac:dyDescent="0.15"/>
  <cols>
    <col min="1" max="1" width="2.625" customWidth="1"/>
    <col min="2" max="2" width="3.75" customWidth="1"/>
    <col min="3" max="3" width="7.125" customWidth="1"/>
    <col min="4" max="6" width="3.625" customWidth="1"/>
    <col min="7" max="7" width="4" customWidth="1"/>
    <col min="8" max="9" width="3.625" customWidth="1"/>
    <col min="10" max="10" width="4" customWidth="1"/>
    <col min="11" max="14" width="3.625" customWidth="1"/>
    <col min="15" max="15" width="4.125" customWidth="1"/>
    <col min="16" max="16" width="4" customWidth="1"/>
    <col min="17" max="19" width="3.625" customWidth="1"/>
    <col min="20" max="20" width="4.125" customWidth="1"/>
    <col min="21" max="21" width="3.625" customWidth="1"/>
    <col min="22" max="22" width="4" customWidth="1"/>
    <col min="23" max="24" width="3.625" customWidth="1"/>
    <col min="25" max="25" width="4.875" customWidth="1"/>
    <col min="26" max="26" width="3.625" customWidth="1"/>
    <col min="27" max="27" width="4.25" customWidth="1"/>
    <col min="28" max="29" width="3.625" customWidth="1"/>
    <col min="30" max="30" width="4" customWidth="1"/>
    <col min="31" max="36" width="3.625" customWidth="1"/>
    <col min="37" max="43" width="4.625" customWidth="1"/>
  </cols>
  <sheetData>
    <row r="1" spans="2:43" ht="14.25" x14ac:dyDescent="0.15">
      <c r="C1" s="23" t="s">
        <v>238</v>
      </c>
    </row>
    <row r="2" spans="2:43" x14ac:dyDescent="0.15">
      <c r="C2" s="21" t="s">
        <v>172</v>
      </c>
    </row>
    <row r="4" spans="2:43" ht="27" x14ac:dyDescent="0.15">
      <c r="B4" s="6"/>
      <c r="C4" s="33"/>
      <c r="D4" s="130" t="s">
        <v>56</v>
      </c>
      <c r="E4" s="130"/>
      <c r="F4" s="130"/>
      <c r="G4" s="171" t="s">
        <v>48</v>
      </c>
      <c r="H4" s="169"/>
      <c r="I4" s="139"/>
      <c r="J4" s="130" t="s">
        <v>37</v>
      </c>
      <c r="K4" s="169"/>
      <c r="L4" s="169"/>
      <c r="M4" s="171" t="s">
        <v>29</v>
      </c>
      <c r="N4" s="130"/>
      <c r="O4" s="160"/>
      <c r="P4" s="130" t="s">
        <v>57</v>
      </c>
      <c r="Q4" s="130"/>
      <c r="R4" s="130"/>
      <c r="S4" s="171" t="s">
        <v>53</v>
      </c>
      <c r="T4" s="130"/>
      <c r="U4" s="160"/>
      <c r="V4" s="130" t="s">
        <v>42</v>
      </c>
      <c r="W4" s="130"/>
      <c r="X4" s="130"/>
      <c r="Y4" s="171" t="s">
        <v>153</v>
      </c>
      <c r="Z4" s="130"/>
      <c r="AA4" s="160"/>
      <c r="AB4" s="131" t="s">
        <v>52</v>
      </c>
      <c r="AC4" s="134"/>
      <c r="AD4" s="135"/>
      <c r="AE4" s="130" t="s">
        <v>59</v>
      </c>
      <c r="AF4" s="130"/>
      <c r="AG4" s="160"/>
      <c r="AH4" s="11" t="s">
        <v>4</v>
      </c>
      <c r="AI4" s="11" t="s">
        <v>5</v>
      </c>
      <c r="AJ4" s="13" t="s">
        <v>6</v>
      </c>
      <c r="AK4" s="9" t="s">
        <v>7</v>
      </c>
      <c r="AL4" s="4" t="s">
        <v>8</v>
      </c>
      <c r="AM4" s="9" t="s">
        <v>9</v>
      </c>
      <c r="AN4" s="12" t="s">
        <v>10</v>
      </c>
      <c r="AO4" s="14" t="s">
        <v>11</v>
      </c>
      <c r="AP4" s="13" t="s">
        <v>12</v>
      </c>
      <c r="AQ4" s="14" t="s">
        <v>13</v>
      </c>
    </row>
    <row r="5" spans="2:43" ht="18" customHeight="1" x14ac:dyDescent="0.15">
      <c r="B5" s="172" t="str">
        <f>D4</f>
        <v>中島荷揚</v>
      </c>
      <c r="C5" s="8" t="s">
        <v>2</v>
      </c>
      <c r="D5" s="25"/>
      <c r="E5" s="25"/>
      <c r="F5" s="25"/>
      <c r="G5" s="6"/>
      <c r="H5" s="45" t="str">
        <f>IF(G6="","",IF(G6&gt;I6,"〇",IF(G6&lt;I6,"●",IF(G6=I6,"△",))))</f>
        <v>△</v>
      </c>
      <c r="I5" s="44"/>
      <c r="J5" s="45"/>
      <c r="K5" s="93" t="str">
        <f>IF(J6="","",IF(J6&gt;L6,"〇",IF(J6&lt;L6,"●",IF(J6=L6,"△",))))</f>
        <v>△</v>
      </c>
      <c r="L5" s="45"/>
      <c r="M5" s="6"/>
      <c r="N5" s="50" t="str">
        <f>IF(M6="","",IF(M6&gt;O6,"〇",IF(M6&lt;O6,"●",IF(#REF!&gt;#REF!,"△",IF(#REF!&lt;#REF!,"▲",)))))</f>
        <v>〇</v>
      </c>
      <c r="O5" s="44"/>
      <c r="P5" s="45"/>
      <c r="Q5" s="93" t="str">
        <f>IF(P6="","",IF(P6&gt;R6,"〇",IF(P6&lt;R6,"●",IF(P6=R6,"△",))))</f>
        <v>〇</v>
      </c>
      <c r="R5" s="45"/>
      <c r="S5" s="6"/>
      <c r="T5" s="93" t="str">
        <f>IF(S6="","",IF(S6&gt;U6,"〇",IF(S6&lt;U6,"●",IF(S6=U6,"△",))))</f>
        <v>〇</v>
      </c>
      <c r="U5" s="44"/>
      <c r="V5" s="45"/>
      <c r="W5" s="93" t="str">
        <f>IF(V6="","",IF(V6&gt;X6,"〇",IF(V6&lt;X6,"●",IF(V6=X6,"△",))))</f>
        <v>△</v>
      </c>
      <c r="X5" s="45"/>
      <c r="Y5" s="6"/>
      <c r="Z5" s="93" t="str">
        <f>IF(Y6="","",IF(Y6&gt;AA6,"〇",IF(Y6&lt;AA6,"●",IF(Y6=AA6,"△",))))</f>
        <v>〇</v>
      </c>
      <c r="AA5" s="44"/>
      <c r="AB5" s="6"/>
      <c r="AC5" s="93" t="str">
        <f>IF(AB6="","",IF(AB6&gt;AD6,"〇",IF(AB6&lt;AD6,"●",IF(AB6=AD6,"△",))))</f>
        <v>△</v>
      </c>
      <c r="AD5" s="44"/>
      <c r="AE5" s="45"/>
      <c r="AF5" s="93" t="str">
        <f>IF(AE6="","",IF(AE6&gt;AG6,"〇",IF(AE6&lt;AG6,"●",IF(AE6=AG6,"△",))))</f>
        <v>〇</v>
      </c>
      <c r="AG5" s="1"/>
      <c r="AH5" s="174">
        <f>COUNTIF(G5:AG5,"〇")</f>
        <v>5</v>
      </c>
      <c r="AI5" s="174">
        <f>COUNTIF(G5:AG5,"●")</f>
        <v>0</v>
      </c>
      <c r="AJ5" s="174">
        <f>COUNTIF(G5:AG5,"△")</f>
        <v>4</v>
      </c>
      <c r="AK5" s="174">
        <f>SUM(G6,J6,M6,P6,S6,V6,Y6,AB6,AE6)</f>
        <v>26</v>
      </c>
      <c r="AL5" s="174">
        <f>SUM(I6,L6,O6,R6,U6,X6,AA6,AD6,AG6)</f>
        <v>7</v>
      </c>
      <c r="AM5" s="174">
        <f>(AH5*3)+(AJ5*1)</f>
        <v>19</v>
      </c>
      <c r="AN5" s="174">
        <f>RANK(AM5,AM5:AM24,0)</f>
        <v>3</v>
      </c>
      <c r="AO5" s="174">
        <f>AK5-AL5</f>
        <v>19</v>
      </c>
      <c r="AP5" s="174">
        <f>RANK(AO5,AO5:AO24)</f>
        <v>1</v>
      </c>
      <c r="AQ5" s="191">
        <v>3</v>
      </c>
    </row>
    <row r="6" spans="2:43" ht="18" customHeight="1" x14ac:dyDescent="0.15">
      <c r="B6" s="176"/>
      <c r="C6" s="10" t="s">
        <v>3</v>
      </c>
      <c r="D6" s="26"/>
      <c r="E6" s="26" t="s">
        <v>0</v>
      </c>
      <c r="F6" s="26"/>
      <c r="G6" s="19">
        <f>IF(F31="","",F31)</f>
        <v>0</v>
      </c>
      <c r="H6" s="43" t="s">
        <v>79</v>
      </c>
      <c r="I6" s="20">
        <f>IF(J31="","",J31)</f>
        <v>0</v>
      </c>
      <c r="J6" s="43">
        <f>IF(Z39="","",Z39)</f>
        <v>2</v>
      </c>
      <c r="K6" s="43" t="s">
        <v>95</v>
      </c>
      <c r="L6" s="43">
        <f>IF(AD39="","",AD39)</f>
        <v>2</v>
      </c>
      <c r="M6" s="19">
        <f>IF(T37="","",T37)</f>
        <v>2</v>
      </c>
      <c r="N6" s="43" t="s">
        <v>88</v>
      </c>
      <c r="O6" s="20">
        <f>IF(P37="","",P37)</f>
        <v>1</v>
      </c>
      <c r="P6" s="43">
        <f>IF(T31="","",T31)</f>
        <v>8</v>
      </c>
      <c r="Q6" s="43" t="s">
        <v>79</v>
      </c>
      <c r="R6" s="43">
        <f>IF(P31="","",P31)</f>
        <v>0</v>
      </c>
      <c r="S6" s="19">
        <f>IF(F43="","",F43)</f>
        <v>5</v>
      </c>
      <c r="T6" s="43" t="s">
        <v>101</v>
      </c>
      <c r="U6" s="20">
        <f>IF(J43="","",J43)</f>
        <v>1</v>
      </c>
      <c r="V6" s="43">
        <f>IF(T47="","",T47)</f>
        <v>0</v>
      </c>
      <c r="W6" s="43" t="s">
        <v>104</v>
      </c>
      <c r="X6" s="43">
        <f>IF(P47="","",P47)</f>
        <v>0</v>
      </c>
      <c r="Y6" s="19">
        <f>IF(T39="","",T39)</f>
        <v>4</v>
      </c>
      <c r="Z6" s="43" t="s">
        <v>95</v>
      </c>
      <c r="AA6" s="20">
        <f>IF(P39="","",P39)</f>
        <v>1</v>
      </c>
      <c r="AB6" s="19">
        <f>IF(F47="","",F47)</f>
        <v>2</v>
      </c>
      <c r="AC6" s="43" t="s">
        <v>103</v>
      </c>
      <c r="AD6" s="20">
        <f>IF(J47="","",J47)</f>
        <v>2</v>
      </c>
      <c r="AE6" s="43">
        <f>IF(U43="","",U43)</f>
        <v>3</v>
      </c>
      <c r="AF6" s="43" t="s">
        <v>100</v>
      </c>
      <c r="AG6" s="3">
        <f>IF(Y43="","",Y43)</f>
        <v>0</v>
      </c>
      <c r="AH6" s="175"/>
      <c r="AI6" s="175"/>
      <c r="AJ6" s="175"/>
      <c r="AK6" s="175"/>
      <c r="AL6" s="175"/>
      <c r="AM6" s="175"/>
      <c r="AN6" s="175"/>
      <c r="AO6" s="175"/>
      <c r="AP6" s="175"/>
      <c r="AQ6" s="192"/>
    </row>
    <row r="7" spans="2:43" ht="18" customHeight="1" x14ac:dyDescent="0.15">
      <c r="B7" s="193" t="str">
        <f>G4</f>
        <v>大野</v>
      </c>
      <c r="C7" s="8" t="s">
        <v>2</v>
      </c>
      <c r="D7" s="45"/>
      <c r="E7" s="93" t="str">
        <f>IF(D8="","",IF(D8&gt;F8,"〇",IF(D8&lt;F8,"●",IF(D8=F8,"△",))))</f>
        <v>△</v>
      </c>
      <c r="F7" s="45"/>
      <c r="G7" s="46"/>
      <c r="H7" s="25"/>
      <c r="I7" s="47"/>
      <c r="J7" s="45"/>
      <c r="K7" s="93" t="str">
        <f>IF(J8="","",IF(J8&gt;L8,"〇",IF(J8&lt;L8,"●",IF(J8=L8,"△",))))</f>
        <v>△</v>
      </c>
      <c r="L7" s="45"/>
      <c r="M7" s="6"/>
      <c r="N7" s="93" t="str">
        <f>IF(M8="","",IF(M8&gt;O8,"〇",IF(M8&lt;O8,"●",IF(M8=O8,"△",))))</f>
        <v>●</v>
      </c>
      <c r="O7" s="44"/>
      <c r="P7" s="45"/>
      <c r="Q7" s="93" t="str">
        <f>IF(P8="","",IF(P8&gt;R8,"〇",IF(P8&lt;R8,"●",IF(P8=R8,"△",))))</f>
        <v>〇</v>
      </c>
      <c r="R7" s="45"/>
      <c r="S7" s="6"/>
      <c r="T7" s="67" t="str">
        <f>IF(S8="","",IF(S8&gt;U8,"〇",IF(S8&lt;U8,"●",IF(#REF!&gt;#REF!,"△",IF(#REF!&lt;#REF!,"▲",)))))</f>
        <v>〇</v>
      </c>
      <c r="U7" s="44"/>
      <c r="V7" s="45"/>
      <c r="W7" s="93" t="str">
        <f>IF(V8="","",IF(V8&gt;X8,"〇",IF(V8&lt;X8,"●",IF(V8=X8,"△",))))</f>
        <v>〇</v>
      </c>
      <c r="X7" s="45"/>
      <c r="Y7" s="6"/>
      <c r="Z7" s="93" t="str">
        <f>IF(Y8="","",IF(Y8&gt;AA8,"〇",IF(Y8&lt;AA8,"●",IF(Y8=AA8,"△",))))</f>
        <v>●</v>
      </c>
      <c r="AA7" s="44"/>
      <c r="AB7" s="6"/>
      <c r="AC7" s="93" t="str">
        <f>IF(AB8="","",IF(AB8&gt;AD8,"〇",IF(AB8&lt;AD8,"●",IF(AB8=AD8,"△",))))</f>
        <v>〇</v>
      </c>
      <c r="AD7" s="44"/>
      <c r="AE7" s="45"/>
      <c r="AF7" s="93" t="str">
        <f>IF(AE8="","",IF(AE8&gt;AG8,"〇",IF(AE8&lt;AG8,"●",IF(AE8=AG8,"△",))))</f>
        <v>●</v>
      </c>
      <c r="AG7" s="1"/>
      <c r="AH7" s="174">
        <f>COUNTIF(D7:AG7,"〇")</f>
        <v>4</v>
      </c>
      <c r="AI7" s="174">
        <f>COUNTIF(D7:AG7,"●")</f>
        <v>3</v>
      </c>
      <c r="AJ7" s="174">
        <f>COUNTIF(D7:AG7,"△")+COUNTIF(D7:AG7,"▲")</f>
        <v>2</v>
      </c>
      <c r="AK7" s="174">
        <f>SUM(D8,J8,M8,P8,S8,V8,Y8,AB8,AE8)</f>
        <v>17</v>
      </c>
      <c r="AL7" s="174">
        <f>SUM(F8,L8,O8,R8,U8,X8,AA8,AD8,AG8)</f>
        <v>12</v>
      </c>
      <c r="AM7" s="174">
        <f t="shared" ref="AM7" si="0">(AH7*3)+(AJ7*1)</f>
        <v>14</v>
      </c>
      <c r="AN7" s="174">
        <f>RANK(AM7,AM5:AM24,0)</f>
        <v>5</v>
      </c>
      <c r="AO7" s="174">
        <f>AK7-AL7</f>
        <v>5</v>
      </c>
      <c r="AP7" s="174">
        <f>RANK(AO7,AO5:AO24,0)</f>
        <v>6</v>
      </c>
      <c r="AQ7" s="191">
        <v>5</v>
      </c>
    </row>
    <row r="8" spans="2:43" ht="18" customHeight="1" x14ac:dyDescent="0.15">
      <c r="B8" s="176"/>
      <c r="C8" s="10" t="s">
        <v>3</v>
      </c>
      <c r="D8" s="43">
        <f>I6</f>
        <v>0</v>
      </c>
      <c r="E8" s="43" t="s">
        <v>0</v>
      </c>
      <c r="F8" s="43">
        <f>G6</f>
        <v>0</v>
      </c>
      <c r="G8" s="48"/>
      <c r="H8" s="26"/>
      <c r="I8" s="49"/>
      <c r="J8" s="43">
        <f>IF(U31="","",U31)</f>
        <v>2</v>
      </c>
      <c r="K8" s="43" t="s">
        <v>79</v>
      </c>
      <c r="L8" s="43">
        <f>IF(Y31="","",Y31)</f>
        <v>2</v>
      </c>
      <c r="M8" s="19">
        <f>IF(O45="","",O45)</f>
        <v>1</v>
      </c>
      <c r="N8" s="43" t="s">
        <v>103</v>
      </c>
      <c r="O8" s="20">
        <f>IF(K45="","",K45)</f>
        <v>2</v>
      </c>
      <c r="P8" s="43">
        <f>IF(Y45="","",Y45)</f>
        <v>2</v>
      </c>
      <c r="Q8" s="43" t="s">
        <v>103</v>
      </c>
      <c r="R8" s="43">
        <f>IF(U45="","",U45)</f>
        <v>1</v>
      </c>
      <c r="S8" s="19">
        <f>IF(K37="","",K37)</f>
        <v>4</v>
      </c>
      <c r="T8" s="43" t="s">
        <v>86</v>
      </c>
      <c r="U8" s="20">
        <f>IF(O37="","",O37)</f>
        <v>0</v>
      </c>
      <c r="V8" s="43">
        <f>IF(U39="","",U39)</f>
        <v>1</v>
      </c>
      <c r="W8" s="43" t="s">
        <v>95</v>
      </c>
      <c r="X8" s="43">
        <f>IF(Y39="","",Y39)</f>
        <v>0</v>
      </c>
      <c r="Y8" s="19">
        <f>IF(J39="","",J39)</f>
        <v>1</v>
      </c>
      <c r="Z8" s="43" t="s">
        <v>96</v>
      </c>
      <c r="AA8" s="20">
        <f>IF(F39="","",F39)</f>
        <v>2</v>
      </c>
      <c r="AB8" s="19">
        <f>IF(Y47="","",Y47)</f>
        <v>5</v>
      </c>
      <c r="AC8" s="43" t="s">
        <v>103</v>
      </c>
      <c r="AD8" s="20">
        <f>IF(U47="","",U47)</f>
        <v>0</v>
      </c>
      <c r="AE8" s="43">
        <f>IF(K47="","",K47)</f>
        <v>1</v>
      </c>
      <c r="AF8" s="43" t="s">
        <v>103</v>
      </c>
      <c r="AG8" s="3">
        <f>IF(O47="","",O47)</f>
        <v>5</v>
      </c>
      <c r="AH8" s="175"/>
      <c r="AI8" s="175"/>
      <c r="AJ8" s="175"/>
      <c r="AK8" s="175"/>
      <c r="AL8" s="175"/>
      <c r="AM8" s="175"/>
      <c r="AN8" s="175"/>
      <c r="AO8" s="175"/>
      <c r="AP8" s="175"/>
      <c r="AQ8" s="192"/>
    </row>
    <row r="9" spans="2:43" ht="18" customHeight="1" x14ac:dyDescent="0.15">
      <c r="B9" s="193" t="str">
        <f>J4</f>
        <v>挟間</v>
      </c>
      <c r="C9" s="8" t="s">
        <v>2</v>
      </c>
      <c r="D9" s="45"/>
      <c r="E9" s="93" t="str">
        <f>IF(D10="","",IF(D10&gt;F10,"〇",IF(D10&lt;F10,"●",IF(D10=F10,"△",))))</f>
        <v>△</v>
      </c>
      <c r="F9" s="45"/>
      <c r="G9" s="6"/>
      <c r="H9" s="93" t="str">
        <f>IF(G10="","",IF(G10&gt;I10,"〇",IF(G10&lt;I10,"●",IF(G10=I10,"△",))))</f>
        <v>△</v>
      </c>
      <c r="I9" s="44"/>
      <c r="J9" s="25"/>
      <c r="K9" s="25"/>
      <c r="L9" s="25"/>
      <c r="M9" s="6"/>
      <c r="N9" s="93" t="str">
        <f>IF(M10="","",IF(M10&gt;O10,"〇",IF(M10&lt;O10,"●",IF(M10=O10,"△",))))</f>
        <v>●</v>
      </c>
      <c r="O9" s="44"/>
      <c r="P9" s="45"/>
      <c r="Q9" s="93" t="str">
        <f>IF(P10="","",IF(P10&gt;R10,"〇",IF(P10&lt;R10,"●",IF(P10=R10,"△",))))</f>
        <v>〇</v>
      </c>
      <c r="R9" s="45"/>
      <c r="S9" s="6"/>
      <c r="T9" s="93" t="str">
        <f>IF(S10="","",IF(S10&gt;U10,"〇",IF(S10&lt;U10,"●",IF(S10=U10,"△",))))</f>
        <v>●</v>
      </c>
      <c r="U9" s="44"/>
      <c r="V9" s="45"/>
      <c r="W9" s="93" t="str">
        <f>IF(V10="","",IF(V10&gt;X10,"〇",IF(V10&lt;X10,"●",IF(V10=X10,"△",))))</f>
        <v>△</v>
      </c>
      <c r="X9" s="45"/>
      <c r="Y9" s="6"/>
      <c r="Z9" s="93" t="str">
        <f>IF(Y10="","",IF(Y10&gt;AA10,"〇",IF(Y10&lt;AA10,"●",IF(Y10=AA10,"△",))))</f>
        <v>●</v>
      </c>
      <c r="AA9" s="44"/>
      <c r="AB9" s="6"/>
      <c r="AC9" s="98" t="str">
        <f>IF(AB10="","",IF(AB10&gt;AD10,"〇",IF(AB10&lt;AD10,"●",IF(AB10=AD10,"△",))))</f>
        <v>△</v>
      </c>
      <c r="AD9" s="44"/>
      <c r="AE9" s="45"/>
      <c r="AF9" s="93" t="str">
        <f>IF(AE10="","",IF(AE10&gt;AG10,"〇",IF(AE10&lt;AG10,"●",IF(AE10=AG10,"△",))))</f>
        <v>●</v>
      </c>
      <c r="AG9" s="1"/>
      <c r="AH9" s="174">
        <f t="shared" ref="AH9" si="1">COUNTIF(D9:AG9,"〇")</f>
        <v>1</v>
      </c>
      <c r="AI9" s="174">
        <f>COUNTIF(D9:AG9,"●")</f>
        <v>4</v>
      </c>
      <c r="AJ9" s="174">
        <f>COUNTIF(D9:AG9,"△")+COUNTIF(D9:AG9,"▲")</f>
        <v>4</v>
      </c>
      <c r="AK9" s="174">
        <f>SUM(D10,G10,M10,P10,S10,V10,Y10,AB10,AE10)</f>
        <v>15</v>
      </c>
      <c r="AL9" s="174">
        <f>SUM(F10,I10,O10,R10,U10,X10,AA10,AD10,AG10)</f>
        <v>18</v>
      </c>
      <c r="AM9" s="174">
        <f t="shared" ref="AM9" si="2">(AH9*3)+(AJ9*1)</f>
        <v>7</v>
      </c>
      <c r="AN9" s="174">
        <f>RANK(AM9,AM5:AM24,0)</f>
        <v>8</v>
      </c>
      <c r="AO9" s="174">
        <f>AK9-AL9</f>
        <v>-3</v>
      </c>
      <c r="AP9" s="174">
        <f>RANK(AO9,AO5:AO24,0)</f>
        <v>7</v>
      </c>
      <c r="AQ9" s="191">
        <v>9</v>
      </c>
    </row>
    <row r="10" spans="2:43" ht="18" customHeight="1" x14ac:dyDescent="0.15">
      <c r="B10" s="176"/>
      <c r="C10" s="10" t="s">
        <v>3</v>
      </c>
      <c r="D10" s="43">
        <f>L6</f>
        <v>2</v>
      </c>
      <c r="E10" s="43" t="s">
        <v>0</v>
      </c>
      <c r="F10" s="43">
        <f>J6</f>
        <v>2</v>
      </c>
      <c r="G10" s="19">
        <f>L8</f>
        <v>2</v>
      </c>
      <c r="H10" s="43" t="s">
        <v>79</v>
      </c>
      <c r="I10" s="20">
        <f>J8</f>
        <v>2</v>
      </c>
      <c r="J10" s="26"/>
      <c r="K10" s="26"/>
      <c r="L10" s="26"/>
      <c r="M10" s="19">
        <f>IF(K31="","",K31)</f>
        <v>0</v>
      </c>
      <c r="N10" s="43" t="s">
        <v>79</v>
      </c>
      <c r="O10" s="20">
        <f>IF(O31="","",O31)</f>
        <v>1</v>
      </c>
      <c r="P10" s="43">
        <f>IF(F41="","",F41)</f>
        <v>3</v>
      </c>
      <c r="Q10" s="43" t="s">
        <v>97</v>
      </c>
      <c r="R10" s="43">
        <f>IF(J41="","",J41)</f>
        <v>0</v>
      </c>
      <c r="S10" s="19">
        <f>IF(T41="","",T41)</f>
        <v>2</v>
      </c>
      <c r="T10" s="43" t="s">
        <v>98</v>
      </c>
      <c r="U10" s="20">
        <f>IF(P41="","",P41)</f>
        <v>4</v>
      </c>
      <c r="V10" s="43">
        <f>IF(K39="","",K39)</f>
        <v>0</v>
      </c>
      <c r="W10" s="43" t="s">
        <v>95</v>
      </c>
      <c r="X10" s="43">
        <f>IF(O39="","",O39)</f>
        <v>0</v>
      </c>
      <c r="Y10" s="19">
        <f>IF(Z43="","",Z43)</f>
        <v>2</v>
      </c>
      <c r="Z10" s="43" t="s">
        <v>103</v>
      </c>
      <c r="AA10" s="20">
        <f>IF(AD43="","",AD43)</f>
        <v>4</v>
      </c>
      <c r="AB10" s="19">
        <f>IF(P35="","",P35)</f>
        <v>1</v>
      </c>
      <c r="AC10" s="43" t="s">
        <v>88</v>
      </c>
      <c r="AD10" s="20">
        <f>IF(T35="","",T35)</f>
        <v>1</v>
      </c>
      <c r="AE10" s="43">
        <f>IF(O43="","",O43)</f>
        <v>3</v>
      </c>
      <c r="AF10" s="43" t="s">
        <v>104</v>
      </c>
      <c r="AG10" s="3">
        <f>IF(K43="","",K43)</f>
        <v>4</v>
      </c>
      <c r="AH10" s="175"/>
      <c r="AI10" s="175"/>
      <c r="AJ10" s="175"/>
      <c r="AK10" s="175"/>
      <c r="AL10" s="175"/>
      <c r="AM10" s="175"/>
      <c r="AN10" s="175"/>
      <c r="AO10" s="175"/>
      <c r="AP10" s="175"/>
      <c r="AQ10" s="192"/>
    </row>
    <row r="11" spans="2:43" ht="18" customHeight="1" x14ac:dyDescent="0.15">
      <c r="B11" s="193" t="str">
        <f>M4</f>
        <v>荏隈</v>
      </c>
      <c r="C11" s="8" t="s">
        <v>2</v>
      </c>
      <c r="D11" s="45"/>
      <c r="E11" s="50" t="str">
        <f>IF(D12="","",IF(D12&gt;F12,"〇",IF(D12&lt;F12,"●",IF(#REF!&gt;#REF!,"△",IF(#REF!&lt;#REF!,"▲",)))))</f>
        <v>●</v>
      </c>
      <c r="F11" s="45"/>
      <c r="G11" s="6"/>
      <c r="H11" s="93" t="str">
        <f>IF(G12="","",IF(G12&gt;I12,"〇",IF(G12&lt;I12,"●",IF(G12=I12,"△",))))</f>
        <v>〇</v>
      </c>
      <c r="I11" s="44"/>
      <c r="J11" s="45"/>
      <c r="K11" s="93" t="str">
        <f>IF(J12="","",IF(J12&gt;L12,"〇",IF(J12&lt;L12,"●",IF(J12=L12,"△",))))</f>
        <v>〇</v>
      </c>
      <c r="L11" s="45"/>
      <c r="M11" s="46"/>
      <c r="N11" s="25"/>
      <c r="O11" s="47"/>
      <c r="P11" s="45"/>
      <c r="Q11" s="93" t="str">
        <f>IF(P12="","",IF(P12&gt;R12,"〇",IF(P12&lt;R12,"●",IF(P12=R12,"△",))))</f>
        <v>〇</v>
      </c>
      <c r="R11" s="45"/>
      <c r="S11" s="6"/>
      <c r="T11" s="93" t="str">
        <f>IF(S12="","",IF(S12&gt;U12,"〇",IF(S12&lt;U12,"●",IF(S12=U12,"△",))))</f>
        <v>〇</v>
      </c>
      <c r="U11" s="44"/>
      <c r="V11" s="45"/>
      <c r="W11" s="50" t="str">
        <f>IF(V12="","",IF(V12&gt;X12,"〇",IF(V12&lt;X12,"●",IF(#REF!&gt;#REF!,"△",IF(#REF!&lt;#REF!,"▲",)))))</f>
        <v>〇</v>
      </c>
      <c r="X11" s="45"/>
      <c r="Y11" s="6"/>
      <c r="Z11" s="93" t="str">
        <f>IF(Y12="","",IF(Y12&gt;AA12,"〇",IF(Y12&lt;AA12,"●",IF(Y12=AA12,"△",))))</f>
        <v>△</v>
      </c>
      <c r="AA11" s="44"/>
      <c r="AB11" s="6"/>
      <c r="AC11" s="45" t="str">
        <f>IF(AB12="","",IF(AB12&gt;AD12,"〇",IF(AB12&lt;AD12,"●",IF(AB12=AD12,"△",))))</f>
        <v>〇</v>
      </c>
      <c r="AD11" s="44"/>
      <c r="AE11" s="45"/>
      <c r="AF11" s="45" t="str">
        <f>IF(AE12="","",IF(AE12&gt;AG12,"〇",IF(AE12&lt;AG12,"●",IF(AE12=AG12,"△",))))</f>
        <v>〇</v>
      </c>
      <c r="AG11" s="1"/>
      <c r="AH11" s="174">
        <f t="shared" ref="AH11" si="3">COUNTIF(D11:AG11,"〇")</f>
        <v>7</v>
      </c>
      <c r="AI11" s="174">
        <f>COUNTIF(D11:AG11,"●")</f>
        <v>1</v>
      </c>
      <c r="AJ11" s="174">
        <f>COUNTIF(D11:AG11,"△")+COUNTIF(D11:AG11,"▲")</f>
        <v>1</v>
      </c>
      <c r="AK11" s="174">
        <f>SUM(D12,G12,J12,P12,S12,V12,Y12,AB12,AE12)</f>
        <v>23</v>
      </c>
      <c r="AL11" s="174">
        <f>SUM(F12,I12,L12,R12,U12,X12,AA12,AD12,AG12)</f>
        <v>5</v>
      </c>
      <c r="AM11" s="174">
        <f t="shared" ref="AM11" si="4">(AH11*3)+(AJ11*1)</f>
        <v>22</v>
      </c>
      <c r="AN11" s="174">
        <f>RANK(AM11,AM5:AM24,0)</f>
        <v>1</v>
      </c>
      <c r="AO11" s="174">
        <f>AK11-AL11</f>
        <v>18</v>
      </c>
      <c r="AP11" s="174">
        <f>RANK(AO11,AO5:AO24,0)</f>
        <v>3</v>
      </c>
      <c r="AQ11" s="191">
        <v>2</v>
      </c>
    </row>
    <row r="12" spans="2:43" ht="18" customHeight="1" x14ac:dyDescent="0.15">
      <c r="B12" s="176"/>
      <c r="C12" s="10" t="s">
        <v>3</v>
      </c>
      <c r="D12" s="43">
        <f>O6</f>
        <v>1</v>
      </c>
      <c r="E12" s="43" t="s">
        <v>0</v>
      </c>
      <c r="F12" s="43">
        <f>M6</f>
        <v>2</v>
      </c>
      <c r="G12" s="19">
        <f>O8</f>
        <v>2</v>
      </c>
      <c r="H12" s="43" t="s">
        <v>103</v>
      </c>
      <c r="I12" s="20">
        <f>M8</f>
        <v>1</v>
      </c>
      <c r="J12" s="43">
        <f>O10</f>
        <v>1</v>
      </c>
      <c r="K12" s="43" t="s">
        <v>79</v>
      </c>
      <c r="L12" s="43">
        <f>M10</f>
        <v>0</v>
      </c>
      <c r="M12" s="48"/>
      <c r="N12" s="26"/>
      <c r="O12" s="49"/>
      <c r="P12" s="43">
        <f>IF(Z31="","",Z31)</f>
        <v>4</v>
      </c>
      <c r="Q12" s="43" t="s">
        <v>79</v>
      </c>
      <c r="R12" s="43">
        <f>IF(AD31="","",AD31)</f>
        <v>0</v>
      </c>
      <c r="S12" s="19">
        <f>IF(Z41="","",Z41)</f>
        <v>8</v>
      </c>
      <c r="T12" s="43" t="s">
        <v>99</v>
      </c>
      <c r="U12" s="20">
        <f>IF(AD41="","",AD41)</f>
        <v>0</v>
      </c>
      <c r="V12" s="43">
        <f>IF(F37="","",F37)</f>
        <v>2</v>
      </c>
      <c r="W12" s="43" t="s">
        <v>86</v>
      </c>
      <c r="X12" s="43">
        <f>IF(J37="","",J37)</f>
        <v>1</v>
      </c>
      <c r="Y12" s="19">
        <f>IF(K41="","",K41)</f>
        <v>0</v>
      </c>
      <c r="Z12" s="43" t="s">
        <v>98</v>
      </c>
      <c r="AA12" s="20">
        <f>IF(O41="","",O41)</f>
        <v>0</v>
      </c>
      <c r="AB12" s="19">
        <f>IF(P29="","",P29)</f>
        <v>1</v>
      </c>
      <c r="AC12" s="43" t="s">
        <v>79</v>
      </c>
      <c r="AD12" s="20">
        <f>IF(T29="","",T29)</f>
        <v>0</v>
      </c>
      <c r="AE12" s="43">
        <f>IF(Z29="","",Z29)</f>
        <v>4</v>
      </c>
      <c r="AF12" s="43" t="s">
        <v>79</v>
      </c>
      <c r="AG12" s="3">
        <f>IF(AD29="","",AD29)</f>
        <v>1</v>
      </c>
      <c r="AH12" s="175"/>
      <c r="AI12" s="175"/>
      <c r="AJ12" s="175"/>
      <c r="AK12" s="175"/>
      <c r="AL12" s="175"/>
      <c r="AM12" s="175"/>
      <c r="AN12" s="175"/>
      <c r="AO12" s="175"/>
      <c r="AP12" s="175"/>
      <c r="AQ12" s="192"/>
    </row>
    <row r="13" spans="2:43" ht="18" customHeight="1" x14ac:dyDescent="0.15">
      <c r="B13" s="193" t="str">
        <f>P4</f>
        <v>春　日</v>
      </c>
      <c r="C13" s="8" t="s">
        <v>2</v>
      </c>
      <c r="D13" s="45"/>
      <c r="E13" s="93" t="str">
        <f>IF(D14="","",IF(D14&gt;F14,"〇",IF(D14&lt;F14,"●",IF(D14=F14,"△",))))</f>
        <v>●</v>
      </c>
      <c r="F13" s="45"/>
      <c r="G13" s="6"/>
      <c r="H13" s="93" t="str">
        <f>IF(G14="","",IF(G14&gt;I14,"〇",IF(G14&lt;I14,"●",IF(G14=I14,"△",))))</f>
        <v>●</v>
      </c>
      <c r="I13" s="44"/>
      <c r="J13" s="45"/>
      <c r="K13" s="93" t="str">
        <f>IF(J14="","",IF(J14&gt;L14,"〇",IF(J14&lt;L14,"●",IF(J14=L14,"△",))))</f>
        <v>●</v>
      </c>
      <c r="L13" s="45"/>
      <c r="M13" s="6"/>
      <c r="N13" s="93" t="str">
        <f>IF(M14="","",IF(M14&gt;O14,"〇",IF(M14&lt;O14,"●",IF(M14=O14,"△",))))</f>
        <v>●</v>
      </c>
      <c r="O13" s="44"/>
      <c r="P13" s="25"/>
      <c r="Q13" s="25"/>
      <c r="R13" s="25"/>
      <c r="S13" s="6"/>
      <c r="T13" s="45" t="str">
        <f>IF(S14="","",IF(S14&gt;U14,"〇",IF(S14&lt;U14,"●",IF(S14=U14,"△",))))</f>
        <v>△</v>
      </c>
      <c r="U13" s="44"/>
      <c r="V13" s="45"/>
      <c r="W13" s="93" t="str">
        <f>IF(V14="","",IF(V14&gt;X14,"〇",IF(V14&lt;X14,"●",IF(V14=X14,"△",))))</f>
        <v>●</v>
      </c>
      <c r="X13" s="45"/>
      <c r="Y13" s="6"/>
      <c r="Z13" s="93" t="str">
        <f>IF(Y14="","",IF(Y14&gt;AA14,"〇",IF(Y14&lt;AA14,"●",IF(Y14=AA14,"△",))))</f>
        <v>●</v>
      </c>
      <c r="AA13" s="44"/>
      <c r="AB13" s="6"/>
      <c r="AC13" s="93" t="str">
        <f>IF(AB14="","",IF(AB14&gt;AD14,"〇",IF(AB14&lt;AD14,"●",IF(AB14=AD14,"△",))))</f>
        <v>●</v>
      </c>
      <c r="AD13" s="44"/>
      <c r="AE13" s="45"/>
      <c r="AF13" s="45" t="str">
        <f>IF(AE14="","",IF(AE14&gt;AG14,"〇",IF(AE14&lt;AG14,"●",IF(AE14=AG14,"△",))))</f>
        <v>●</v>
      </c>
      <c r="AG13" s="1"/>
      <c r="AH13" s="174">
        <f t="shared" ref="AH13" si="5">COUNTIF(D13:AG13,"〇")</f>
        <v>0</v>
      </c>
      <c r="AI13" s="174">
        <f>COUNTIF(D13:AG13,"●")</f>
        <v>8</v>
      </c>
      <c r="AJ13" s="174">
        <f>COUNTIF(D13:AG13,"△")+COUNTIF(D13:AG13,"▲")</f>
        <v>1</v>
      </c>
      <c r="AK13" s="174">
        <f>SUM(D14,G14,J14,M14,S14,V14,Y14,AB14,AE14)</f>
        <v>3</v>
      </c>
      <c r="AL13" s="174">
        <f>SUM(F14,I14,L14,O14,U14,X14,AA14,AD14,AG14)</f>
        <v>36</v>
      </c>
      <c r="AM13" s="174">
        <f t="shared" ref="AM13" si="6">(AH13*3)+(AJ13*1)</f>
        <v>1</v>
      </c>
      <c r="AN13" s="174">
        <f>RANK(AM13,AM5:AM24,0)</f>
        <v>10</v>
      </c>
      <c r="AO13" s="174">
        <f>AK13-AL13</f>
        <v>-33</v>
      </c>
      <c r="AP13" s="174">
        <f>RANK(AO13,AO5:AO24,0)</f>
        <v>10</v>
      </c>
      <c r="AQ13" s="191">
        <v>7</v>
      </c>
    </row>
    <row r="14" spans="2:43" ht="17.25" customHeight="1" x14ac:dyDescent="0.15">
      <c r="B14" s="176"/>
      <c r="C14" s="10" t="s">
        <v>3</v>
      </c>
      <c r="D14" s="43">
        <f>R6</f>
        <v>0</v>
      </c>
      <c r="E14" s="43" t="s">
        <v>0</v>
      </c>
      <c r="F14" s="43">
        <f>P6</f>
        <v>8</v>
      </c>
      <c r="G14" s="19">
        <f>R8</f>
        <v>1</v>
      </c>
      <c r="H14" s="43" t="s">
        <v>103</v>
      </c>
      <c r="I14" s="20">
        <f>P8</f>
        <v>2</v>
      </c>
      <c r="J14" s="43">
        <f>R10</f>
        <v>0</v>
      </c>
      <c r="K14" s="43" t="s">
        <v>98</v>
      </c>
      <c r="L14" s="43">
        <f>P10</f>
        <v>3</v>
      </c>
      <c r="M14" s="19">
        <f>R12</f>
        <v>0</v>
      </c>
      <c r="N14" s="43" t="s">
        <v>79</v>
      </c>
      <c r="O14" s="20">
        <f>P12</f>
        <v>4</v>
      </c>
      <c r="P14" s="26"/>
      <c r="Q14" s="26"/>
      <c r="R14" s="26"/>
      <c r="S14" s="19">
        <f>IF(Y29="","",Y29)</f>
        <v>1</v>
      </c>
      <c r="T14" s="43" t="s">
        <v>79</v>
      </c>
      <c r="U14" s="20">
        <f>IF(U29="","",U29)</f>
        <v>1</v>
      </c>
      <c r="V14" s="43">
        <f>IF(F45="","",F45)</f>
        <v>0</v>
      </c>
      <c r="W14" s="43" t="s">
        <v>103</v>
      </c>
      <c r="X14" s="43">
        <f>IF(J45="","",J45)</f>
        <v>8</v>
      </c>
      <c r="Y14" s="19">
        <f>IF(U41="","",U41)</f>
        <v>0</v>
      </c>
      <c r="Z14" s="43" t="s">
        <v>98</v>
      </c>
      <c r="AA14" s="20">
        <f>IF(Y41="","",Y41)</f>
        <v>4</v>
      </c>
      <c r="AB14" s="19">
        <f>IF(F35="","",F35)</f>
        <v>1</v>
      </c>
      <c r="AC14" s="43" t="s">
        <v>86</v>
      </c>
      <c r="AD14" s="20">
        <f>IF(J35="","",J35)</f>
        <v>2</v>
      </c>
      <c r="AE14" s="43">
        <f>IF(O29="","",O29)</f>
        <v>0</v>
      </c>
      <c r="AF14" s="43" t="s">
        <v>79</v>
      </c>
      <c r="AG14" s="3">
        <f>IF(K29="","",K29)</f>
        <v>4</v>
      </c>
      <c r="AH14" s="175"/>
      <c r="AI14" s="175"/>
      <c r="AJ14" s="175"/>
      <c r="AK14" s="175"/>
      <c r="AL14" s="175"/>
      <c r="AM14" s="175"/>
      <c r="AN14" s="175"/>
      <c r="AO14" s="175"/>
      <c r="AP14" s="175"/>
      <c r="AQ14" s="192"/>
    </row>
    <row r="15" spans="2:43" ht="18" customHeight="1" x14ac:dyDescent="0.15">
      <c r="B15" s="193" t="str">
        <f>S4</f>
        <v>森岡</v>
      </c>
      <c r="C15" s="8" t="s">
        <v>2</v>
      </c>
      <c r="D15" s="45"/>
      <c r="E15" s="93" t="str">
        <f>IF(D16="","",IF(D16&gt;F16,"〇",IF(D16&lt;F16,"●",IF(D16=F16,"△",))))</f>
        <v>●</v>
      </c>
      <c r="F15" s="45"/>
      <c r="G15" s="6"/>
      <c r="H15" s="50" t="str">
        <f>IF(G16="","",IF(G16&gt;I16,"〇",IF(G16&lt;I16,"●",IF(#REF!&gt;#REF!,"△",IF(#REF!&lt;#REF!,"▲",)))))</f>
        <v>●</v>
      </c>
      <c r="I15" s="44"/>
      <c r="J15" s="45"/>
      <c r="K15" s="93" t="str">
        <f>IF(J16="","",IF(J16&gt;L16,"〇",IF(J16&lt;L16,"●",IF(J16=L16,"△",))))</f>
        <v>〇</v>
      </c>
      <c r="L15" s="45"/>
      <c r="M15" s="6"/>
      <c r="N15" s="93" t="str">
        <f>IF(M16="","",IF(M16&gt;O16,"〇",IF(M16&lt;O16,"●",IF(M16=O16,"△",))))</f>
        <v>●</v>
      </c>
      <c r="O15" s="44"/>
      <c r="P15" s="45"/>
      <c r="Q15" s="107" t="str">
        <f>IF(P16="","",IF(P16&gt;R16,"〇",IF(P16&lt;R16,"●",IF(P16=R16,"△",))))</f>
        <v>△</v>
      </c>
      <c r="R15" s="45"/>
      <c r="S15" s="46"/>
      <c r="T15" s="25"/>
      <c r="U15" s="47"/>
      <c r="V15" s="45"/>
      <c r="W15" s="93" t="str">
        <f>IF(V16="","",IF(V16&gt;X16,"〇",IF(V16&lt;X16,"●",IF(V16=X16,"△",))))</f>
        <v>●</v>
      </c>
      <c r="X15" s="45"/>
      <c r="Y15" s="6"/>
      <c r="Z15" s="93" t="str">
        <f>IF(Y16="","",IF(Y16&gt;AA16,"〇",IF(Y16&lt;AA16,"●",IF(Y16=AA16,"△",))))</f>
        <v>●</v>
      </c>
      <c r="AA15" s="44"/>
      <c r="AB15" s="6"/>
      <c r="AC15" s="45" t="str">
        <f>IF(AB16="","",IF(AB16&gt;AD16,"〇",IF(AB16&lt;AD16,"●",IF(AB16=AD16,"△",))))</f>
        <v>●</v>
      </c>
      <c r="AD15" s="44"/>
      <c r="AE15" s="45"/>
      <c r="AF15" s="93" t="str">
        <f>IF(AE16="","",IF(AE16&gt;AG16,"〇",IF(AE16&lt;AG16,"●",IF(AE16=AG16,"△",))))</f>
        <v>●</v>
      </c>
      <c r="AG15" s="1"/>
      <c r="AH15" s="174">
        <f t="shared" ref="AH15" si="7">COUNTIF(D15:AG15,"〇")</f>
        <v>1</v>
      </c>
      <c r="AI15" s="174">
        <f>COUNTIF(D15:AG15,"●")</f>
        <v>7</v>
      </c>
      <c r="AJ15" s="174">
        <f>COUNTIF(D15:AG15,"△")+COUNTIF(D15:AG15,"▲")</f>
        <v>1</v>
      </c>
      <c r="AK15" s="174">
        <f>SUM(D16,G16,J16,M16,P16,V16,Y16,AB16,AE16)</f>
        <v>11</v>
      </c>
      <c r="AL15" s="174">
        <f>SUM(F16,I16,L16,O16,R16,X16,AA16,AD16,AG16)</f>
        <v>42</v>
      </c>
      <c r="AM15" s="174">
        <f t="shared" ref="AM15" si="8">(AH15*3)+(AJ15*1)</f>
        <v>4</v>
      </c>
      <c r="AN15" s="174">
        <f>RANK(AM15,AM5:AM24,0)</f>
        <v>9</v>
      </c>
      <c r="AO15" s="174">
        <f>AK15-AL15</f>
        <v>-31</v>
      </c>
      <c r="AP15" s="174">
        <f>RANK(AO15,AO5:AO24,0)</f>
        <v>9</v>
      </c>
      <c r="AQ15" s="191">
        <v>8</v>
      </c>
    </row>
    <row r="16" spans="2:43" ht="18" customHeight="1" x14ac:dyDescent="0.15">
      <c r="B16" s="176"/>
      <c r="C16" s="10" t="s">
        <v>3</v>
      </c>
      <c r="D16" s="43">
        <f>U6</f>
        <v>1</v>
      </c>
      <c r="E16" s="43" t="s">
        <v>0</v>
      </c>
      <c r="F16" s="43">
        <f>S6</f>
        <v>5</v>
      </c>
      <c r="G16" s="19">
        <f>U8</f>
        <v>0</v>
      </c>
      <c r="H16" s="43" t="s">
        <v>86</v>
      </c>
      <c r="I16" s="20">
        <f>S8</f>
        <v>4</v>
      </c>
      <c r="J16" s="43">
        <f>U10</f>
        <v>4</v>
      </c>
      <c r="K16" s="43" t="s">
        <v>98</v>
      </c>
      <c r="L16" s="43">
        <f>S10</f>
        <v>2</v>
      </c>
      <c r="M16" s="19">
        <f>U12</f>
        <v>0</v>
      </c>
      <c r="N16" s="43" t="s">
        <v>98</v>
      </c>
      <c r="O16" s="20">
        <f>S12</f>
        <v>8</v>
      </c>
      <c r="P16" s="43">
        <f>U14</f>
        <v>1</v>
      </c>
      <c r="Q16" s="43" t="s">
        <v>79</v>
      </c>
      <c r="R16" s="43">
        <f>S14</f>
        <v>1</v>
      </c>
      <c r="S16" s="48"/>
      <c r="T16" s="26"/>
      <c r="U16" s="49"/>
      <c r="V16" s="43">
        <f>IF(F33="","",F33)</f>
        <v>0</v>
      </c>
      <c r="W16" s="43" t="s">
        <v>79</v>
      </c>
      <c r="X16" s="43">
        <f>IF(J33="","",J33)</f>
        <v>4</v>
      </c>
      <c r="Y16" s="19">
        <f>IF(P43="","",P43)</f>
        <v>2</v>
      </c>
      <c r="Z16" s="43" t="s">
        <v>104</v>
      </c>
      <c r="AA16" s="20">
        <f>IF(T43="","",T43)</f>
        <v>6</v>
      </c>
      <c r="AB16" s="19">
        <f>IF(J29="","",J29)</f>
        <v>3</v>
      </c>
      <c r="AC16" s="43" t="s">
        <v>79</v>
      </c>
      <c r="AD16" s="20">
        <f>IF(F29="","",F29)</f>
        <v>4</v>
      </c>
      <c r="AE16" s="43">
        <f>IF(T33="","",T33)</f>
        <v>0</v>
      </c>
      <c r="AF16" s="43" t="s">
        <v>79</v>
      </c>
      <c r="AG16" s="3">
        <f>IF(P33="","",P33)</f>
        <v>8</v>
      </c>
      <c r="AH16" s="175"/>
      <c r="AI16" s="175"/>
      <c r="AJ16" s="175"/>
      <c r="AK16" s="175"/>
      <c r="AL16" s="175"/>
      <c r="AM16" s="175"/>
      <c r="AN16" s="175"/>
      <c r="AO16" s="175"/>
      <c r="AP16" s="175"/>
      <c r="AQ16" s="192"/>
    </row>
    <row r="17" spans="2:43" ht="18" customHeight="1" x14ac:dyDescent="0.15">
      <c r="B17" s="193" t="str">
        <f>V4</f>
        <v>金池長浜</v>
      </c>
      <c r="C17" s="8" t="s">
        <v>2</v>
      </c>
      <c r="D17" s="45"/>
      <c r="E17" s="93" t="str">
        <f>IF(D18="","",IF(D18&gt;F18,"〇",IF(D18&lt;F18,"●",IF(D18=F18,"△",))))</f>
        <v>△</v>
      </c>
      <c r="F17" s="45"/>
      <c r="G17" s="6"/>
      <c r="H17" s="93" t="str">
        <f>IF(G18="","",IF(G18&gt;I18,"〇",IF(G18&lt;I18,"●",IF(G18=I18,"△",))))</f>
        <v>●</v>
      </c>
      <c r="I17" s="44"/>
      <c r="J17" s="45"/>
      <c r="K17" s="93" t="str">
        <f>IF(J18="","",IF(J18&gt;L18,"〇",IF(J18&lt;L18,"●",IF(J18=L18,"△",))))</f>
        <v>△</v>
      </c>
      <c r="L17" s="45"/>
      <c r="M17" s="6"/>
      <c r="N17" s="50" t="str">
        <f>IF(M18="","",IF(M18&gt;O18,"〇",IF(M18&lt;O18,"●",IF(#REF!&gt;#REF!,"△",IF(#REF!&lt;#REF!,"▲",)))))</f>
        <v>●</v>
      </c>
      <c r="O17" s="44"/>
      <c r="P17" s="45"/>
      <c r="Q17" s="93" t="str">
        <f>IF(P18="","",IF(P18&gt;R18,"〇",IF(P18&lt;R18,"●",IF(P18=R18,"△",))))</f>
        <v>〇</v>
      </c>
      <c r="R17" s="45"/>
      <c r="S17" s="6"/>
      <c r="T17" s="93" t="str">
        <f>IF(S18="","",IF(S18&gt;U18,"〇",IF(S18&lt;U18,"●",IF(S18=U18,"△",))))</f>
        <v>〇</v>
      </c>
      <c r="U17" s="44"/>
      <c r="V17" s="25"/>
      <c r="W17" s="25"/>
      <c r="X17" s="25"/>
      <c r="Y17" s="6"/>
      <c r="Z17" s="93" t="str">
        <f>IF(Y18="","",IF(Y18&gt;AA18,"〇",IF(Y18&lt;AA18,"●",IF(Y18=AA18,"△",))))</f>
        <v>●</v>
      </c>
      <c r="AA17" s="44"/>
      <c r="AB17" s="6"/>
      <c r="AC17" s="93" t="str">
        <f>IF(AB18="","",IF(AB18&gt;AD18,"〇",IF(AB18&lt;AD18,"●",IF(AB18=AD18,"△",))))</f>
        <v>〇</v>
      </c>
      <c r="AD17" s="44"/>
      <c r="AE17" s="45"/>
      <c r="AF17" s="93" t="str">
        <f>IF(AE18="","",IF(AE18&gt;AG18,"〇",IF(AE18&lt;AG18,"●",IF(AE18=AG18,"△",))))</f>
        <v>△</v>
      </c>
      <c r="AG17" s="1"/>
      <c r="AH17" s="174">
        <f t="shared" ref="AH17" si="9">COUNTIF(D17:AG17,"〇")</f>
        <v>3</v>
      </c>
      <c r="AI17" s="174">
        <f>COUNTIF(D17:AG17,"●")</f>
        <v>3</v>
      </c>
      <c r="AJ17" s="174">
        <f>COUNTIF(D17:AG17,"△")+COUNTIF(D17:AG17,"▲")</f>
        <v>3</v>
      </c>
      <c r="AK17" s="174">
        <f>SUM(D18,G18,J18,M18,P18,S18,Y18,AB18,AE18)</f>
        <v>22</v>
      </c>
      <c r="AL17" s="174">
        <f>SUM(F18,I18,L18,O18,R18,U18,AA18,AD18,AG18)</f>
        <v>7</v>
      </c>
      <c r="AM17" s="174">
        <f t="shared" ref="AM17" si="10">(AH17*3)+(AJ17*1)</f>
        <v>12</v>
      </c>
      <c r="AN17" s="174">
        <f>RANK(AM17,AM5:AM24,0)</f>
        <v>6</v>
      </c>
      <c r="AO17" s="174">
        <f>AK17-AL17</f>
        <v>15</v>
      </c>
      <c r="AP17" s="174">
        <f>RANK(AO17,AO5:AO24,0)</f>
        <v>4</v>
      </c>
      <c r="AQ17" s="191">
        <v>6</v>
      </c>
    </row>
    <row r="18" spans="2:43" ht="18" customHeight="1" x14ac:dyDescent="0.15">
      <c r="B18" s="176"/>
      <c r="C18" s="10" t="s">
        <v>3</v>
      </c>
      <c r="D18" s="43">
        <f>X6</f>
        <v>0</v>
      </c>
      <c r="E18" s="43" t="s">
        <v>0</v>
      </c>
      <c r="F18" s="43">
        <f>V6</f>
        <v>0</v>
      </c>
      <c r="G18" s="19">
        <f>X8</f>
        <v>0</v>
      </c>
      <c r="H18" s="43" t="s">
        <v>95</v>
      </c>
      <c r="I18" s="20">
        <f>V8</f>
        <v>1</v>
      </c>
      <c r="J18" s="43">
        <f>X10</f>
        <v>0</v>
      </c>
      <c r="K18" s="43" t="s">
        <v>95</v>
      </c>
      <c r="L18" s="43">
        <f>V10</f>
        <v>0</v>
      </c>
      <c r="M18" s="19">
        <f>X12</f>
        <v>1</v>
      </c>
      <c r="N18" s="43" t="s">
        <v>86</v>
      </c>
      <c r="O18" s="20">
        <f>V12</f>
        <v>2</v>
      </c>
      <c r="P18" s="43">
        <f>X14</f>
        <v>8</v>
      </c>
      <c r="Q18" s="43" t="s">
        <v>103</v>
      </c>
      <c r="R18" s="43">
        <f>V14</f>
        <v>0</v>
      </c>
      <c r="S18" s="19">
        <f>X16</f>
        <v>4</v>
      </c>
      <c r="T18" s="43" t="s">
        <v>79</v>
      </c>
      <c r="U18" s="20">
        <f>V16</f>
        <v>0</v>
      </c>
      <c r="V18" s="26"/>
      <c r="W18" s="26"/>
      <c r="X18" s="26"/>
      <c r="Y18" s="19">
        <f>IF(U33="","",U33)</f>
        <v>2</v>
      </c>
      <c r="Z18" s="43" t="s">
        <v>79</v>
      </c>
      <c r="AA18" s="20">
        <f>IF(Y33="","",Y33)</f>
        <v>3</v>
      </c>
      <c r="AB18" s="19">
        <f>IF(P45="","",P45)</f>
        <v>6</v>
      </c>
      <c r="AC18" s="43" t="s">
        <v>103</v>
      </c>
      <c r="AD18" s="20">
        <f>IF(T45="","",T45)</f>
        <v>0</v>
      </c>
      <c r="AE18" s="43">
        <f>IF(AD47="","",AD47)</f>
        <v>1</v>
      </c>
      <c r="AF18" s="43" t="s">
        <v>103</v>
      </c>
      <c r="AG18" s="3">
        <f>IF(Z47="","",Z47)</f>
        <v>1</v>
      </c>
      <c r="AH18" s="175"/>
      <c r="AI18" s="175"/>
      <c r="AJ18" s="175"/>
      <c r="AK18" s="175"/>
      <c r="AL18" s="175"/>
      <c r="AM18" s="175"/>
      <c r="AN18" s="175"/>
      <c r="AO18" s="175"/>
      <c r="AP18" s="175"/>
      <c r="AQ18" s="192"/>
    </row>
    <row r="19" spans="2:43" ht="18" customHeight="1" x14ac:dyDescent="0.15">
      <c r="B19" s="193" t="str">
        <f>Y4</f>
        <v>南大分Ａ</v>
      </c>
      <c r="C19" s="8" t="s">
        <v>2</v>
      </c>
      <c r="D19" s="45"/>
      <c r="E19" s="93" t="str">
        <f>IF(D20="","",IF(D20&gt;F20,"〇",IF(D20&lt;F20,"●",IF(D20=F20,"△",))))</f>
        <v>●</v>
      </c>
      <c r="F19" s="45"/>
      <c r="G19" s="6"/>
      <c r="H19" s="93" t="str">
        <f>IF(G20="","",IF(G20&gt;I20,"〇",IF(G20&lt;I20,"●",IF(G20=I20,"△",))))</f>
        <v>〇</v>
      </c>
      <c r="I19" s="44"/>
      <c r="J19" s="45"/>
      <c r="K19" s="93" t="str">
        <f>IF(J20="","",IF(J20&gt;L20,"〇",IF(J20&lt;L20,"●",IF(J20=L20,"△",))))</f>
        <v>〇</v>
      </c>
      <c r="L19" s="45"/>
      <c r="M19" s="6"/>
      <c r="N19" s="93" t="str">
        <f>IF(M20="","",IF(M20&gt;O20,"〇",IF(M20&lt;O20,"●",IF(M20=O20,"△",))))</f>
        <v>△</v>
      </c>
      <c r="O19" s="44"/>
      <c r="P19" s="45"/>
      <c r="Q19" s="93" t="str">
        <f>IF(P20="","",IF(P20&gt;R20,"〇",IF(P20&lt;R20,"●",IF(P20=R20,"△",))))</f>
        <v>〇</v>
      </c>
      <c r="R19" s="45"/>
      <c r="S19" s="6"/>
      <c r="T19" s="93" t="str">
        <f>IF(S20="","",IF(S20&gt;U20,"〇",IF(S20&lt;U20,"●",IF(S20=U20,"△",))))</f>
        <v>〇</v>
      </c>
      <c r="U19" s="44"/>
      <c r="V19" s="45"/>
      <c r="W19" s="93" t="str">
        <f>IF(V20="","",IF(V20&gt;X20,"〇",IF(V20&lt;X20,"●",IF(V20=X20,"△",))))</f>
        <v>〇</v>
      </c>
      <c r="X19" s="45"/>
      <c r="Y19" s="46"/>
      <c r="Z19" s="25"/>
      <c r="AA19" s="47"/>
      <c r="AB19" s="53"/>
      <c r="AC19" s="93" t="str">
        <f>IF(AB20="","",IF(AB20&gt;AD20,"〇",IF(AB20&lt;AD20,"●",IF(AB20=AD20,"△",))))</f>
        <v>〇</v>
      </c>
      <c r="AD19" s="54"/>
      <c r="AE19" s="45"/>
      <c r="AF19" s="93" t="str">
        <f>IF(AE20="","",IF(AE20&gt;AG20,"〇",IF(AE20&lt;AG20,"●",IF(AE20=AG20,"△",))))</f>
        <v>〇</v>
      </c>
      <c r="AG19" s="1"/>
      <c r="AH19" s="174">
        <f t="shared" ref="AH19" si="11">COUNTIF(D19:AG19,"〇")</f>
        <v>7</v>
      </c>
      <c r="AI19" s="174">
        <f>COUNTIF(D19:AG19,"●")</f>
        <v>1</v>
      </c>
      <c r="AJ19" s="174">
        <f>COUNTIF(D19:AG19,"△")+COUNTIF(D19:AG19,"▲")</f>
        <v>1</v>
      </c>
      <c r="AK19" s="174">
        <f>SUM(D20,G20,J20,M20,P20,S20,V20,AB20,AE20)</f>
        <v>30</v>
      </c>
      <c r="AL19" s="174">
        <f>SUM(F20,I20,L20,O20,R20,U20,X20,AD20,AG20)</f>
        <v>11</v>
      </c>
      <c r="AM19" s="174">
        <f t="shared" ref="AM19" si="12">(AH19*3)+(AJ19*1)</f>
        <v>22</v>
      </c>
      <c r="AN19" s="174">
        <f>RANK(AM19,AM5:AM24,0)</f>
        <v>1</v>
      </c>
      <c r="AO19" s="174">
        <f>AK19-AL19</f>
        <v>19</v>
      </c>
      <c r="AP19" s="174">
        <f>RANK(AO19,AO5:AO24,0)</f>
        <v>1</v>
      </c>
      <c r="AQ19" s="191">
        <v>1</v>
      </c>
    </row>
    <row r="20" spans="2:43" ht="18" customHeight="1" x14ac:dyDescent="0.15">
      <c r="B20" s="176"/>
      <c r="C20" s="10" t="s">
        <v>3</v>
      </c>
      <c r="D20" s="43">
        <f>AA6</f>
        <v>1</v>
      </c>
      <c r="E20" s="43" t="s">
        <v>0</v>
      </c>
      <c r="F20" s="43">
        <f>Y6</f>
        <v>4</v>
      </c>
      <c r="G20" s="19">
        <f>AA8</f>
        <v>2</v>
      </c>
      <c r="H20" s="43" t="s">
        <v>96</v>
      </c>
      <c r="I20" s="20">
        <f>Y8</f>
        <v>1</v>
      </c>
      <c r="J20" s="43">
        <f>AA10</f>
        <v>4</v>
      </c>
      <c r="K20" s="43" t="s">
        <v>103</v>
      </c>
      <c r="L20" s="43">
        <f>Y10</f>
        <v>2</v>
      </c>
      <c r="M20" s="19">
        <f>AA12</f>
        <v>0</v>
      </c>
      <c r="N20" s="43" t="s">
        <v>98</v>
      </c>
      <c r="O20" s="20">
        <f>Y12</f>
        <v>0</v>
      </c>
      <c r="P20" s="43">
        <f>AA14</f>
        <v>4</v>
      </c>
      <c r="Q20" s="43" t="s">
        <v>98</v>
      </c>
      <c r="R20" s="43">
        <f>Y14</f>
        <v>0</v>
      </c>
      <c r="S20" s="19">
        <f>AA16</f>
        <v>6</v>
      </c>
      <c r="T20" s="43" t="s">
        <v>103</v>
      </c>
      <c r="U20" s="20">
        <f>Y16</f>
        <v>2</v>
      </c>
      <c r="V20" s="43">
        <f>AA18</f>
        <v>3</v>
      </c>
      <c r="W20" s="43" t="s">
        <v>86</v>
      </c>
      <c r="X20" s="43">
        <f>Y18</f>
        <v>2</v>
      </c>
      <c r="Y20" s="48"/>
      <c r="Z20" s="26"/>
      <c r="AA20" s="49"/>
      <c r="AB20" s="55">
        <f>IF(K33="","",K33)</f>
        <v>8</v>
      </c>
      <c r="AC20" s="56" t="s">
        <v>79</v>
      </c>
      <c r="AD20" s="57">
        <f>IF(O33="","",O33)</f>
        <v>0</v>
      </c>
      <c r="AE20" s="43">
        <f>IF(O35="","",O35)</f>
        <v>2</v>
      </c>
      <c r="AF20" s="43" t="s">
        <v>86</v>
      </c>
      <c r="AG20" s="3">
        <f>IF(K35="","",K35)</f>
        <v>0</v>
      </c>
      <c r="AH20" s="175"/>
      <c r="AI20" s="175"/>
      <c r="AJ20" s="175"/>
      <c r="AK20" s="175"/>
      <c r="AL20" s="175"/>
      <c r="AM20" s="175"/>
      <c r="AN20" s="175"/>
      <c r="AO20" s="175"/>
      <c r="AP20" s="175"/>
      <c r="AQ20" s="192"/>
    </row>
    <row r="21" spans="2:43" ht="18" customHeight="1" x14ac:dyDescent="0.15">
      <c r="B21" s="196" t="str">
        <f>AB4</f>
        <v>判田</v>
      </c>
      <c r="C21" s="8" t="s">
        <v>2</v>
      </c>
      <c r="D21" s="15"/>
      <c r="E21" s="93" t="str">
        <f>IF(D22="","",IF(D22&gt;F22,"〇",IF(D22&lt;F22,"●",IF(D22=F22,"△",))))</f>
        <v>△</v>
      </c>
      <c r="F21" s="15"/>
      <c r="G21" s="51"/>
      <c r="H21" s="93" t="str">
        <f>IF(G22="","",IF(G22&gt;I22,"〇",IF(G22&lt;I22,"●",IF(G22=I22,"△",))))</f>
        <v>●</v>
      </c>
      <c r="I21" s="52"/>
      <c r="J21" s="15"/>
      <c r="K21" s="98" t="str">
        <f>IF(J22="","",IF(J22&gt;L22,"〇",IF(J22&lt;L22,"●",IF(J22=L22,"△",))))</f>
        <v>△</v>
      </c>
      <c r="L21" s="15"/>
      <c r="M21" s="51"/>
      <c r="N21" s="93" t="str">
        <f>IF(M22="","",IF(M22&gt;O22,"〇",IF(M22&lt;O22,"●",IF(M22=O22,"△",))))</f>
        <v>●</v>
      </c>
      <c r="O21" s="52"/>
      <c r="P21" s="15"/>
      <c r="Q21" s="93" t="str">
        <f>IF(P22="","",IF(P22&gt;R22,"〇",IF(P22&lt;R22,"●",IF(P22=R22,"△",))))</f>
        <v>〇</v>
      </c>
      <c r="R21" s="15"/>
      <c r="S21" s="51"/>
      <c r="T21" s="93" t="str">
        <f>IF(S22="","",IF(S22&gt;U22,"〇",IF(S22&lt;U22,"●",IF(S22=U22,"△",))))</f>
        <v>〇</v>
      </c>
      <c r="U21" s="52"/>
      <c r="V21" s="15"/>
      <c r="W21" s="93" t="str">
        <f>IF(V22="","",IF(V22&gt;X22,"〇",IF(V22&lt;X22,"●",IF(V22=X22,"△",))))</f>
        <v>●</v>
      </c>
      <c r="X21" s="15"/>
      <c r="Y21" s="58"/>
      <c r="Z21" s="93" t="str">
        <f>IF(Y22="","",IF(Y22&gt;AA22,"〇",IF(Y22&lt;AA22,"●",IF(Y22=AA22,"△",))))</f>
        <v>●</v>
      </c>
      <c r="AA21" s="59"/>
      <c r="AB21" s="60"/>
      <c r="AC21" s="61"/>
      <c r="AD21" s="62"/>
      <c r="AE21" s="15"/>
      <c r="AF21" s="93" t="str">
        <f>IF(AE22="","",IF(AE22&gt;AG22,"〇",IF(AE22&lt;AG22,"●",IF(AE22=AG22,"△",))))</f>
        <v>●</v>
      </c>
      <c r="AG21" s="16"/>
      <c r="AH21" s="174">
        <f t="shared" ref="AH21" si="13">COUNTIF(D21:AG21,"〇")</f>
        <v>2</v>
      </c>
      <c r="AI21" s="174">
        <f>COUNTIF(D21:AG21,"●")</f>
        <v>5</v>
      </c>
      <c r="AJ21" s="174">
        <f>COUNTIF(D21:AG21,"△")+COUNTIF(D21:AG21,"▲")</f>
        <v>2</v>
      </c>
      <c r="AK21" s="174">
        <f>SUM(D22,G22,J22,M22,P22,S22,V22,Y22,AE22)</f>
        <v>9</v>
      </c>
      <c r="AL21" s="174">
        <f>SUM(F22,I22,L22,O22,R22,U22,X22,AA22,AG22)</f>
        <v>33</v>
      </c>
      <c r="AM21" s="174">
        <f t="shared" ref="AM21" si="14">(AH21*3)+(AJ21*1)</f>
        <v>8</v>
      </c>
      <c r="AN21" s="174">
        <f>RANK(AM21,AM5:AM24,0)</f>
        <v>7</v>
      </c>
      <c r="AO21" s="174">
        <f>AK21-AL21</f>
        <v>-24</v>
      </c>
      <c r="AP21" s="174">
        <f>RANK(AO21,AO5:AO24,0)</f>
        <v>8</v>
      </c>
      <c r="AQ21" s="191">
        <v>10</v>
      </c>
    </row>
    <row r="22" spans="2:43" ht="18" customHeight="1" x14ac:dyDescent="0.15">
      <c r="B22" s="197"/>
      <c r="C22" s="10" t="s">
        <v>3</v>
      </c>
      <c r="D22" s="15">
        <f>AD6</f>
        <v>2</v>
      </c>
      <c r="E22" s="15" t="s">
        <v>103</v>
      </c>
      <c r="F22" s="15">
        <f>AB6</f>
        <v>2</v>
      </c>
      <c r="G22" s="51">
        <f>AD8</f>
        <v>0</v>
      </c>
      <c r="H22" s="15" t="s">
        <v>103</v>
      </c>
      <c r="I22" s="52">
        <f>AB8</f>
        <v>5</v>
      </c>
      <c r="J22" s="15">
        <f>AD10</f>
        <v>1</v>
      </c>
      <c r="K22" s="15" t="s">
        <v>86</v>
      </c>
      <c r="L22" s="15">
        <f>AB10</f>
        <v>1</v>
      </c>
      <c r="M22" s="51">
        <f>AD12</f>
        <v>0</v>
      </c>
      <c r="N22" s="15" t="s">
        <v>79</v>
      </c>
      <c r="O22" s="52">
        <f>AB12</f>
        <v>1</v>
      </c>
      <c r="P22" s="15">
        <f>AD14</f>
        <v>2</v>
      </c>
      <c r="Q22" s="94" t="s">
        <v>89</v>
      </c>
      <c r="R22" s="15">
        <f>AB14</f>
        <v>1</v>
      </c>
      <c r="S22" s="51">
        <f>AD16</f>
        <v>4</v>
      </c>
      <c r="T22" s="15" t="s">
        <v>79</v>
      </c>
      <c r="U22" s="52">
        <f>AB16</f>
        <v>3</v>
      </c>
      <c r="V22" s="15">
        <f>AD18</f>
        <v>0</v>
      </c>
      <c r="W22" s="15" t="s">
        <v>103</v>
      </c>
      <c r="X22" s="15">
        <f>AB18</f>
        <v>6</v>
      </c>
      <c r="Y22" s="58">
        <f>AD20</f>
        <v>0</v>
      </c>
      <c r="Z22" s="63" t="s">
        <v>79</v>
      </c>
      <c r="AA22" s="59">
        <f>AB20</f>
        <v>8</v>
      </c>
      <c r="AB22" s="60"/>
      <c r="AC22" s="61"/>
      <c r="AD22" s="62"/>
      <c r="AE22" s="15">
        <f>IF(Z33="","",Z33)</f>
        <v>0</v>
      </c>
      <c r="AF22" s="15" t="s">
        <v>79</v>
      </c>
      <c r="AG22" s="16">
        <f>IF(AD33="","",AD33)</f>
        <v>6</v>
      </c>
      <c r="AH22" s="175"/>
      <c r="AI22" s="175"/>
      <c r="AJ22" s="175"/>
      <c r="AK22" s="175"/>
      <c r="AL22" s="175"/>
      <c r="AM22" s="175"/>
      <c r="AN22" s="175"/>
      <c r="AO22" s="175"/>
      <c r="AP22" s="175"/>
      <c r="AQ22" s="192"/>
    </row>
    <row r="23" spans="2:43" ht="18" customHeight="1" x14ac:dyDescent="0.15">
      <c r="B23" s="193" t="str">
        <f>AE4</f>
        <v>東稙田</v>
      </c>
      <c r="C23" s="8" t="s">
        <v>2</v>
      </c>
      <c r="D23" s="45"/>
      <c r="E23" s="93" t="str">
        <f>IF(D24="","",IF(D24&gt;F24,"〇",IF(D24&lt;F24,"●",IF(D24=F24,"△",))))</f>
        <v>●</v>
      </c>
      <c r="F23" s="45"/>
      <c r="G23" s="6"/>
      <c r="H23" s="93" t="str">
        <f>IF(G24="","",IF(G24&gt;I24,"〇",IF(G24&lt;I24,"●",IF(G24=I24,"△",))))</f>
        <v>〇</v>
      </c>
      <c r="I23" s="44"/>
      <c r="J23" s="45"/>
      <c r="K23" s="93" t="str">
        <f>IF(J24="","",IF(J24&gt;L24,"〇",IF(J24&lt;L24,"●",IF(J24=L24,"△",))))</f>
        <v>〇</v>
      </c>
      <c r="L23" s="45"/>
      <c r="M23" s="6"/>
      <c r="N23" s="93" t="str">
        <f>IF(M24="","",IF(M24&gt;O24,"〇",IF(M24&lt;O24,"●",IF(M24=O24,"△",))))</f>
        <v>●</v>
      </c>
      <c r="O23" s="44"/>
      <c r="P23" s="45"/>
      <c r="Q23" s="93" t="str">
        <f>IF(P24="","",IF(P24&gt;R24,"〇",IF(P24&lt;R24,"●",IF(P24=R24,"△",))))</f>
        <v>〇</v>
      </c>
      <c r="R23" s="45"/>
      <c r="S23" s="6"/>
      <c r="T23" s="93" t="str">
        <f>IF(S24="","",IF(S24&gt;U24,"〇",IF(S24&lt;U24,"●",IF(S24=U24,"△",))))</f>
        <v>〇</v>
      </c>
      <c r="U23" s="44"/>
      <c r="V23" s="45"/>
      <c r="W23" s="93" t="str">
        <f>IF(V24="","",IF(V24&gt;X24,"〇",IF(V24&lt;X24,"●",IF(V24=X24,"△",))))</f>
        <v>△</v>
      </c>
      <c r="X23" s="45"/>
      <c r="Y23" s="6"/>
      <c r="Z23" s="93" t="str">
        <f>IF(Y24="","",IF(Y24&gt;AA24,"〇",IF(Y24&lt;AA24,"●",IF(Y24=AA24,"△",))))</f>
        <v>●</v>
      </c>
      <c r="AA23" s="44"/>
      <c r="AB23" s="6"/>
      <c r="AC23" s="93" t="str">
        <f>IF(AB24="","",IF(AB24&gt;AD24,"〇",IF(AB24&lt;AD24,"●",IF(AB24=AD24,"△",))))</f>
        <v>〇</v>
      </c>
      <c r="AD23" s="44"/>
      <c r="AE23" s="25"/>
      <c r="AF23" s="25"/>
      <c r="AG23" s="27"/>
      <c r="AH23" s="174">
        <f t="shared" ref="AH23" si="15">COUNTIF(D23:AG23,"〇")</f>
        <v>5</v>
      </c>
      <c r="AI23" s="174">
        <f>COUNTIF(D23:AG23,"●")</f>
        <v>3</v>
      </c>
      <c r="AJ23" s="174">
        <f>COUNTIF(D23:AG23,"△")+COUNTIF(D23:AG23,"▲")</f>
        <v>1</v>
      </c>
      <c r="AK23" s="174">
        <f>SUM(D24,G24,J24,M24,P24,S24,V24,Y24,AB24)</f>
        <v>29</v>
      </c>
      <c r="AL23" s="174">
        <f>SUM(F24,I24,L24,O24,R24,U24,X24,AA24,AD24)</f>
        <v>14</v>
      </c>
      <c r="AM23" s="174">
        <f t="shared" ref="AM23" si="16">(AH23*3)+(AJ23*1)</f>
        <v>16</v>
      </c>
      <c r="AN23" s="174">
        <f>RANK(AM23,AM5:AM24,0)</f>
        <v>4</v>
      </c>
      <c r="AO23" s="174">
        <f>AK23-AL23</f>
        <v>15</v>
      </c>
      <c r="AP23" s="174">
        <f>RANK(AO23,AO5:AO24,0)</f>
        <v>4</v>
      </c>
      <c r="AQ23" s="191">
        <v>4</v>
      </c>
    </row>
    <row r="24" spans="2:43" ht="18" customHeight="1" x14ac:dyDescent="0.15">
      <c r="B24" s="176"/>
      <c r="C24" s="10" t="s">
        <v>3</v>
      </c>
      <c r="D24" s="43">
        <f>AG6</f>
        <v>0</v>
      </c>
      <c r="E24" s="43" t="s">
        <v>0</v>
      </c>
      <c r="F24" s="43">
        <f>AE6</f>
        <v>3</v>
      </c>
      <c r="G24" s="19">
        <f>AG8</f>
        <v>5</v>
      </c>
      <c r="H24" s="43" t="s">
        <v>103</v>
      </c>
      <c r="I24" s="20">
        <f>AE8</f>
        <v>1</v>
      </c>
      <c r="J24" s="43">
        <f>AG10</f>
        <v>4</v>
      </c>
      <c r="K24" s="43" t="s">
        <v>104</v>
      </c>
      <c r="L24" s="43">
        <f>AE10</f>
        <v>3</v>
      </c>
      <c r="M24" s="19">
        <f>AG12</f>
        <v>1</v>
      </c>
      <c r="N24" s="43" t="s">
        <v>79</v>
      </c>
      <c r="O24" s="20">
        <f>AE12</f>
        <v>4</v>
      </c>
      <c r="P24" s="43">
        <f>AG14</f>
        <v>4</v>
      </c>
      <c r="Q24" s="43" t="s">
        <v>79</v>
      </c>
      <c r="R24" s="43">
        <f>AE14</f>
        <v>0</v>
      </c>
      <c r="S24" s="19">
        <f>AG16</f>
        <v>8</v>
      </c>
      <c r="T24" s="43" t="s">
        <v>79</v>
      </c>
      <c r="U24" s="20">
        <f>AE16</f>
        <v>0</v>
      </c>
      <c r="V24" s="43">
        <f>AG18</f>
        <v>1</v>
      </c>
      <c r="W24" s="43" t="s">
        <v>103</v>
      </c>
      <c r="X24" s="43">
        <f>AE18</f>
        <v>1</v>
      </c>
      <c r="Y24" s="19">
        <f>AG20</f>
        <v>0</v>
      </c>
      <c r="Z24" s="43" t="s">
        <v>86</v>
      </c>
      <c r="AA24" s="20">
        <f>AE20</f>
        <v>2</v>
      </c>
      <c r="AB24" s="19">
        <f>AG22</f>
        <v>6</v>
      </c>
      <c r="AC24" s="43" t="s">
        <v>79</v>
      </c>
      <c r="AD24" s="20">
        <f>AE22</f>
        <v>0</v>
      </c>
      <c r="AE24" s="26"/>
      <c r="AF24" s="26"/>
      <c r="AG24" s="28"/>
      <c r="AH24" s="175"/>
      <c r="AI24" s="175"/>
      <c r="AJ24" s="175"/>
      <c r="AK24" s="175"/>
      <c r="AL24" s="175"/>
      <c r="AM24" s="175"/>
      <c r="AN24" s="175"/>
      <c r="AO24" s="175"/>
      <c r="AP24" s="175"/>
      <c r="AQ24" s="192"/>
    </row>
    <row r="25" spans="2:43" x14ac:dyDescent="0.15">
      <c r="B25" s="24"/>
      <c r="C25" s="17"/>
      <c r="D25" s="15"/>
      <c r="E25" s="15"/>
      <c r="F25" s="1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7" spans="2:43" x14ac:dyDescent="0.15">
      <c r="C27" s="22" t="s">
        <v>26</v>
      </c>
      <c r="D27" s="130" t="s">
        <v>19</v>
      </c>
      <c r="E27" s="130"/>
      <c r="F27" s="131" t="s">
        <v>20</v>
      </c>
      <c r="G27" s="132"/>
      <c r="H27" s="132"/>
      <c r="I27" s="132"/>
      <c r="J27" s="133"/>
      <c r="K27" s="132" t="s">
        <v>21</v>
      </c>
      <c r="L27" s="134"/>
      <c r="M27" s="134"/>
      <c r="N27" s="134"/>
      <c r="O27" s="134"/>
      <c r="P27" s="131" t="s">
        <v>22</v>
      </c>
      <c r="Q27" s="134"/>
      <c r="R27" s="134"/>
      <c r="S27" s="134"/>
      <c r="T27" s="135"/>
      <c r="U27" s="132" t="s">
        <v>23</v>
      </c>
      <c r="V27" s="132"/>
      <c r="W27" s="132"/>
      <c r="X27" s="132"/>
      <c r="Y27" s="132"/>
      <c r="Z27" s="131" t="s">
        <v>61</v>
      </c>
      <c r="AA27" s="132"/>
      <c r="AB27" s="132"/>
      <c r="AC27" s="132"/>
      <c r="AD27" s="133"/>
    </row>
    <row r="28" spans="2:43" ht="21" customHeight="1" x14ac:dyDescent="0.15">
      <c r="C28" s="153" t="s">
        <v>170</v>
      </c>
      <c r="D28" s="181" t="s">
        <v>171</v>
      </c>
      <c r="E28" s="198"/>
      <c r="F28" s="138" t="s">
        <v>52</v>
      </c>
      <c r="G28" s="169"/>
      <c r="H28" s="37" t="s">
        <v>60</v>
      </c>
      <c r="I28" s="159" t="s">
        <v>53</v>
      </c>
      <c r="J28" s="160"/>
      <c r="K28" s="138" t="s">
        <v>65</v>
      </c>
      <c r="L28" s="130"/>
      <c r="M28" s="37" t="s">
        <v>60</v>
      </c>
      <c r="N28" s="159" t="s">
        <v>64</v>
      </c>
      <c r="O28" s="160"/>
      <c r="P28" s="138" t="s">
        <v>29</v>
      </c>
      <c r="Q28" s="130"/>
      <c r="R28" s="37" t="s">
        <v>60</v>
      </c>
      <c r="S28" s="159" t="s">
        <v>52</v>
      </c>
      <c r="T28" s="160"/>
      <c r="U28" s="138" t="s">
        <v>53</v>
      </c>
      <c r="V28" s="130"/>
      <c r="W28" s="37" t="s">
        <v>60</v>
      </c>
      <c r="X28" s="159" t="s">
        <v>64</v>
      </c>
      <c r="Y28" s="160"/>
      <c r="Z28" s="138" t="s">
        <v>29</v>
      </c>
      <c r="AA28" s="130"/>
      <c r="AB28" s="37" t="s">
        <v>60</v>
      </c>
      <c r="AC28" s="159" t="s">
        <v>65</v>
      </c>
      <c r="AD28" s="160"/>
      <c r="AG28" s="17"/>
    </row>
    <row r="29" spans="2:43" ht="21" customHeight="1" x14ac:dyDescent="0.15">
      <c r="C29" s="155"/>
      <c r="D29" s="199"/>
      <c r="E29" s="200"/>
      <c r="F29" s="2">
        <v>4</v>
      </c>
      <c r="G29" s="136" t="s">
        <v>29</v>
      </c>
      <c r="H29" s="137"/>
      <c r="I29" s="137"/>
      <c r="J29" s="3">
        <v>3</v>
      </c>
      <c r="K29" s="2">
        <v>4</v>
      </c>
      <c r="L29" s="136" t="s">
        <v>53</v>
      </c>
      <c r="M29" s="136"/>
      <c r="N29" s="136"/>
      <c r="O29" s="3">
        <v>0</v>
      </c>
      <c r="P29" s="2">
        <v>1</v>
      </c>
      <c r="Q29" s="136" t="s">
        <v>65</v>
      </c>
      <c r="R29" s="136"/>
      <c r="S29" s="136"/>
      <c r="T29" s="3">
        <v>0</v>
      </c>
      <c r="U29" s="2">
        <v>1</v>
      </c>
      <c r="V29" s="136" t="s">
        <v>52</v>
      </c>
      <c r="W29" s="136"/>
      <c r="X29" s="136"/>
      <c r="Y29" s="3">
        <v>1</v>
      </c>
      <c r="Z29" s="2">
        <v>4</v>
      </c>
      <c r="AA29" s="136" t="s">
        <v>64</v>
      </c>
      <c r="AB29" s="136"/>
      <c r="AC29" s="136"/>
      <c r="AD29" s="3">
        <v>1</v>
      </c>
    </row>
    <row r="30" spans="2:43" ht="21" customHeight="1" x14ac:dyDescent="0.15">
      <c r="C30" s="150" t="s">
        <v>126</v>
      </c>
      <c r="D30" s="138" t="s">
        <v>158</v>
      </c>
      <c r="E30" s="187"/>
      <c r="F30" s="142" t="s">
        <v>56</v>
      </c>
      <c r="G30" s="162"/>
      <c r="H30" s="34" t="s">
        <v>0</v>
      </c>
      <c r="I30" s="130" t="s">
        <v>48</v>
      </c>
      <c r="J30" s="139"/>
      <c r="K30" s="138" t="s">
        <v>37</v>
      </c>
      <c r="L30" s="130"/>
      <c r="M30" s="34" t="s">
        <v>0</v>
      </c>
      <c r="N30" s="130" t="s">
        <v>29</v>
      </c>
      <c r="O30" s="139"/>
      <c r="P30" s="138" t="s">
        <v>70</v>
      </c>
      <c r="Q30" s="130"/>
      <c r="R30" s="34" t="s">
        <v>0</v>
      </c>
      <c r="S30" s="162" t="s">
        <v>56</v>
      </c>
      <c r="T30" s="203"/>
      <c r="U30" s="138" t="s">
        <v>48</v>
      </c>
      <c r="V30" s="130"/>
      <c r="W30" s="34" t="s">
        <v>0</v>
      </c>
      <c r="X30" s="130" t="s">
        <v>37</v>
      </c>
      <c r="Y30" s="139"/>
      <c r="Z30" s="138" t="s">
        <v>29</v>
      </c>
      <c r="AA30" s="130"/>
      <c r="AB30" s="36" t="s">
        <v>0</v>
      </c>
      <c r="AC30" s="130" t="s">
        <v>64</v>
      </c>
      <c r="AD30" s="139"/>
    </row>
    <row r="31" spans="2:43" ht="21" customHeight="1" x14ac:dyDescent="0.15">
      <c r="C31" s="151"/>
      <c r="D31" s="188"/>
      <c r="E31" s="189"/>
      <c r="F31" s="19">
        <v>0</v>
      </c>
      <c r="G31" s="136" t="s">
        <v>37</v>
      </c>
      <c r="H31" s="137"/>
      <c r="I31" s="137"/>
      <c r="J31" s="20">
        <v>0</v>
      </c>
      <c r="K31" s="19">
        <v>0</v>
      </c>
      <c r="L31" s="136" t="s">
        <v>69</v>
      </c>
      <c r="M31" s="137"/>
      <c r="N31" s="137"/>
      <c r="O31" s="20">
        <v>1</v>
      </c>
      <c r="P31" s="19">
        <v>0</v>
      </c>
      <c r="Q31" s="136" t="s">
        <v>29</v>
      </c>
      <c r="R31" s="137"/>
      <c r="S31" s="137"/>
      <c r="T31" s="20">
        <v>8</v>
      </c>
      <c r="U31" s="19">
        <v>2</v>
      </c>
      <c r="V31" s="136" t="s">
        <v>64</v>
      </c>
      <c r="W31" s="137"/>
      <c r="X31" s="137"/>
      <c r="Y31" s="20">
        <v>2</v>
      </c>
      <c r="Z31" s="19">
        <v>4</v>
      </c>
      <c r="AA31" s="136" t="s">
        <v>48</v>
      </c>
      <c r="AB31" s="137"/>
      <c r="AC31" s="137"/>
      <c r="AD31" s="20">
        <v>0</v>
      </c>
    </row>
    <row r="32" spans="2:43" ht="21" customHeight="1" x14ac:dyDescent="0.15">
      <c r="C32" s="151"/>
      <c r="D32" s="190" t="s">
        <v>159</v>
      </c>
      <c r="E32" s="147"/>
      <c r="F32" s="138" t="s">
        <v>53</v>
      </c>
      <c r="G32" s="130"/>
      <c r="H32" s="34" t="s">
        <v>0</v>
      </c>
      <c r="I32" s="201" t="s">
        <v>42</v>
      </c>
      <c r="J32" s="139"/>
      <c r="K32" s="194" t="s">
        <v>153</v>
      </c>
      <c r="L32" s="130"/>
      <c r="M32" s="34" t="s">
        <v>0</v>
      </c>
      <c r="N32" s="140" t="s">
        <v>52</v>
      </c>
      <c r="O32" s="141"/>
      <c r="P32" s="138" t="s">
        <v>72</v>
      </c>
      <c r="Q32" s="130"/>
      <c r="R32" s="34" t="s">
        <v>0</v>
      </c>
      <c r="S32" s="130" t="s">
        <v>53</v>
      </c>
      <c r="T32" s="139"/>
      <c r="U32" s="194" t="s">
        <v>42</v>
      </c>
      <c r="V32" s="159"/>
      <c r="W32" s="34" t="s">
        <v>0</v>
      </c>
      <c r="X32" s="201" t="s">
        <v>154</v>
      </c>
      <c r="Y32" s="202"/>
      <c r="Z32" s="138" t="s">
        <v>52</v>
      </c>
      <c r="AA32" s="130"/>
      <c r="AB32" s="36" t="s">
        <v>0</v>
      </c>
      <c r="AC32" s="130" t="s">
        <v>72</v>
      </c>
      <c r="AD32" s="139"/>
    </row>
    <row r="33" spans="3:30" ht="21" customHeight="1" x14ac:dyDescent="0.15">
      <c r="C33" s="152"/>
      <c r="D33" s="148"/>
      <c r="E33" s="149"/>
      <c r="F33" s="19">
        <v>0</v>
      </c>
      <c r="G33" s="136" t="s">
        <v>72</v>
      </c>
      <c r="H33" s="137"/>
      <c r="I33" s="137"/>
      <c r="J33" s="20">
        <v>4</v>
      </c>
      <c r="K33" s="19">
        <v>8</v>
      </c>
      <c r="L33" s="136" t="s">
        <v>53</v>
      </c>
      <c r="M33" s="137"/>
      <c r="N33" s="137"/>
      <c r="O33" s="20">
        <v>0</v>
      </c>
      <c r="P33" s="19">
        <v>8</v>
      </c>
      <c r="Q33" s="136" t="s">
        <v>154</v>
      </c>
      <c r="R33" s="137"/>
      <c r="S33" s="137"/>
      <c r="T33" s="20">
        <v>0</v>
      </c>
      <c r="U33" s="19">
        <v>2</v>
      </c>
      <c r="V33" s="136" t="s">
        <v>52</v>
      </c>
      <c r="W33" s="137"/>
      <c r="X33" s="137"/>
      <c r="Y33" s="20">
        <v>3</v>
      </c>
      <c r="Z33" s="19">
        <v>0</v>
      </c>
      <c r="AA33" s="136" t="s">
        <v>42</v>
      </c>
      <c r="AB33" s="137"/>
      <c r="AC33" s="137"/>
      <c r="AD33" s="20">
        <v>6</v>
      </c>
    </row>
    <row r="34" spans="3:30" ht="21" customHeight="1" x14ac:dyDescent="0.15">
      <c r="C34" s="204" t="s">
        <v>155</v>
      </c>
      <c r="D34" s="138" t="s">
        <v>156</v>
      </c>
      <c r="E34" s="166"/>
      <c r="F34" s="138" t="s">
        <v>75</v>
      </c>
      <c r="G34" s="130"/>
      <c r="H34" s="35" t="s">
        <v>83</v>
      </c>
      <c r="I34" s="159" t="s">
        <v>52</v>
      </c>
      <c r="J34" s="160"/>
      <c r="K34" s="138" t="s">
        <v>76</v>
      </c>
      <c r="L34" s="130"/>
      <c r="M34" s="45" t="s">
        <v>81</v>
      </c>
      <c r="N34" s="195" t="s">
        <v>153</v>
      </c>
      <c r="O34" s="160"/>
      <c r="P34" s="138" t="s">
        <v>37</v>
      </c>
      <c r="Q34" s="130"/>
      <c r="R34" s="45" t="s">
        <v>82</v>
      </c>
      <c r="S34" s="159" t="s">
        <v>52</v>
      </c>
      <c r="T34" s="160"/>
      <c r="U34" s="138"/>
      <c r="V34" s="130"/>
      <c r="W34" s="45"/>
      <c r="X34" s="159"/>
      <c r="Y34" s="160"/>
      <c r="Z34" s="138"/>
      <c r="AA34" s="130"/>
      <c r="AB34" s="45"/>
      <c r="AC34" s="159"/>
      <c r="AD34" s="160"/>
    </row>
    <row r="35" spans="3:30" ht="21" customHeight="1" x14ac:dyDescent="0.15">
      <c r="C35" s="151"/>
      <c r="D35" s="167"/>
      <c r="E35" s="168"/>
      <c r="F35" s="2">
        <v>1</v>
      </c>
      <c r="G35" s="170" t="s">
        <v>76</v>
      </c>
      <c r="H35" s="170"/>
      <c r="I35" s="170"/>
      <c r="J35" s="3">
        <v>2</v>
      </c>
      <c r="K35" s="2">
        <v>0</v>
      </c>
      <c r="L35" s="170" t="s">
        <v>64</v>
      </c>
      <c r="M35" s="170"/>
      <c r="N35" s="170"/>
      <c r="O35" s="3">
        <v>2</v>
      </c>
      <c r="P35" s="2">
        <v>1</v>
      </c>
      <c r="Q35" s="170" t="s">
        <v>154</v>
      </c>
      <c r="R35" s="170"/>
      <c r="S35" s="170"/>
      <c r="T35" s="3">
        <v>1</v>
      </c>
      <c r="U35" s="2"/>
      <c r="V35" s="170"/>
      <c r="W35" s="170"/>
      <c r="X35" s="170"/>
      <c r="Y35" s="3"/>
      <c r="Z35" s="2"/>
      <c r="AA35" s="170"/>
      <c r="AB35" s="170"/>
      <c r="AC35" s="170"/>
      <c r="AD35" s="3"/>
    </row>
    <row r="36" spans="3:30" ht="21" customHeight="1" x14ac:dyDescent="0.15">
      <c r="C36" s="151"/>
      <c r="D36" s="138" t="s">
        <v>157</v>
      </c>
      <c r="E36" s="166"/>
      <c r="F36" s="138" t="s">
        <v>29</v>
      </c>
      <c r="G36" s="130"/>
      <c r="H36" s="45" t="s">
        <v>81</v>
      </c>
      <c r="I36" s="195" t="s">
        <v>42</v>
      </c>
      <c r="J36" s="160"/>
      <c r="K36" s="138" t="s">
        <v>48</v>
      </c>
      <c r="L36" s="130"/>
      <c r="M36" s="45" t="s">
        <v>82</v>
      </c>
      <c r="N36" s="159" t="s">
        <v>53</v>
      </c>
      <c r="O36" s="160"/>
      <c r="P36" s="138" t="s">
        <v>29</v>
      </c>
      <c r="Q36" s="130"/>
      <c r="R36" s="45" t="s">
        <v>81</v>
      </c>
      <c r="S36" s="161" t="s">
        <v>77</v>
      </c>
      <c r="T36" s="183"/>
      <c r="U36" s="138"/>
      <c r="V36" s="130"/>
      <c r="W36" s="45"/>
      <c r="X36" s="159"/>
      <c r="Y36" s="160"/>
      <c r="Z36" s="138"/>
      <c r="AA36" s="130"/>
      <c r="AB36" s="45"/>
      <c r="AC36" s="159"/>
      <c r="AD36" s="160"/>
    </row>
    <row r="37" spans="3:30" ht="21" customHeight="1" x14ac:dyDescent="0.15">
      <c r="C37" s="152"/>
      <c r="D37" s="167"/>
      <c r="E37" s="168"/>
      <c r="F37" s="2">
        <v>2</v>
      </c>
      <c r="G37" s="170" t="s">
        <v>48</v>
      </c>
      <c r="H37" s="170"/>
      <c r="I37" s="170"/>
      <c r="J37" s="3">
        <v>1</v>
      </c>
      <c r="K37" s="65">
        <v>4</v>
      </c>
      <c r="L37" s="170" t="s">
        <v>29</v>
      </c>
      <c r="M37" s="170"/>
      <c r="N37" s="170"/>
      <c r="O37" s="3">
        <v>0</v>
      </c>
      <c r="P37" s="2">
        <v>1</v>
      </c>
      <c r="Q37" s="170" t="s">
        <v>53</v>
      </c>
      <c r="R37" s="170"/>
      <c r="S37" s="170"/>
      <c r="T37" s="3">
        <v>2</v>
      </c>
      <c r="U37" s="2"/>
      <c r="V37" s="170"/>
      <c r="W37" s="170"/>
      <c r="X37" s="170"/>
      <c r="Y37" s="3"/>
      <c r="Z37" s="2"/>
      <c r="AA37" s="170"/>
      <c r="AB37" s="170"/>
      <c r="AC37" s="170"/>
      <c r="AD37" s="3"/>
    </row>
    <row r="38" spans="3:30" ht="21" customHeight="1" x14ac:dyDescent="0.15">
      <c r="C38" s="156" t="s">
        <v>161</v>
      </c>
      <c r="D38" s="138" t="s">
        <v>162</v>
      </c>
      <c r="E38" s="166"/>
      <c r="F38" s="194" t="s">
        <v>153</v>
      </c>
      <c r="G38" s="130"/>
      <c r="H38" s="45" t="s">
        <v>88</v>
      </c>
      <c r="I38" s="159" t="s">
        <v>48</v>
      </c>
      <c r="J38" s="160"/>
      <c r="K38" s="138" t="s">
        <v>37</v>
      </c>
      <c r="L38" s="130"/>
      <c r="M38" s="45" t="s">
        <v>88</v>
      </c>
      <c r="N38" s="195" t="s">
        <v>42</v>
      </c>
      <c r="O38" s="160"/>
      <c r="P38" s="194" t="s">
        <v>153</v>
      </c>
      <c r="Q38" s="130"/>
      <c r="R38" s="45" t="s">
        <v>88</v>
      </c>
      <c r="S38" s="195" t="s">
        <v>56</v>
      </c>
      <c r="T38" s="160"/>
      <c r="U38" s="138" t="s">
        <v>48</v>
      </c>
      <c r="V38" s="130"/>
      <c r="W38" s="45" t="s">
        <v>88</v>
      </c>
      <c r="X38" s="195" t="s">
        <v>42</v>
      </c>
      <c r="Y38" s="160"/>
      <c r="Z38" s="194" t="s">
        <v>56</v>
      </c>
      <c r="AA38" s="130"/>
      <c r="AB38" s="45" t="s">
        <v>88</v>
      </c>
      <c r="AC38" s="159" t="s">
        <v>37</v>
      </c>
      <c r="AD38" s="160"/>
    </row>
    <row r="39" spans="3:30" ht="21" customHeight="1" x14ac:dyDescent="0.15">
      <c r="C39" s="158"/>
      <c r="D39" s="167"/>
      <c r="E39" s="168"/>
      <c r="F39" s="2">
        <v>2</v>
      </c>
      <c r="G39" s="170" t="s">
        <v>37</v>
      </c>
      <c r="H39" s="170"/>
      <c r="I39" s="170"/>
      <c r="J39" s="3">
        <v>1</v>
      </c>
      <c r="K39" s="2">
        <v>0</v>
      </c>
      <c r="L39" s="170" t="s">
        <v>153</v>
      </c>
      <c r="M39" s="170"/>
      <c r="N39" s="170"/>
      <c r="O39" s="3">
        <v>0</v>
      </c>
      <c r="P39" s="2">
        <v>1</v>
      </c>
      <c r="Q39" s="170" t="s">
        <v>42</v>
      </c>
      <c r="R39" s="170"/>
      <c r="S39" s="170"/>
      <c r="T39" s="3">
        <v>4</v>
      </c>
      <c r="U39" s="2">
        <v>1</v>
      </c>
      <c r="V39" s="170" t="s">
        <v>92</v>
      </c>
      <c r="W39" s="170"/>
      <c r="X39" s="170"/>
      <c r="Y39" s="3">
        <v>0</v>
      </c>
      <c r="Z39" s="2">
        <v>2</v>
      </c>
      <c r="AA39" s="170" t="s">
        <v>48</v>
      </c>
      <c r="AB39" s="170"/>
      <c r="AC39" s="170"/>
      <c r="AD39" s="3">
        <v>2</v>
      </c>
    </row>
    <row r="40" spans="3:30" ht="21" customHeight="1" x14ac:dyDescent="0.15">
      <c r="C40" s="156" t="s">
        <v>169</v>
      </c>
      <c r="D40" s="138" t="s">
        <v>168</v>
      </c>
      <c r="E40" s="166"/>
      <c r="F40" s="138" t="s">
        <v>37</v>
      </c>
      <c r="G40" s="130"/>
      <c r="H40" s="45" t="s">
        <v>88</v>
      </c>
      <c r="I40" s="159" t="s">
        <v>90</v>
      </c>
      <c r="J40" s="160"/>
      <c r="K40" s="138" t="s">
        <v>29</v>
      </c>
      <c r="L40" s="130"/>
      <c r="M40" s="45" t="s">
        <v>88</v>
      </c>
      <c r="N40" s="195" t="s">
        <v>153</v>
      </c>
      <c r="O40" s="160"/>
      <c r="P40" s="138" t="s">
        <v>53</v>
      </c>
      <c r="Q40" s="130"/>
      <c r="R40" s="45" t="s">
        <v>88</v>
      </c>
      <c r="S40" s="159" t="s">
        <v>37</v>
      </c>
      <c r="T40" s="160"/>
      <c r="U40" s="138" t="s">
        <v>94</v>
      </c>
      <c r="V40" s="130"/>
      <c r="W40" s="45" t="s">
        <v>88</v>
      </c>
      <c r="X40" s="159" t="s">
        <v>154</v>
      </c>
      <c r="Y40" s="160"/>
      <c r="Z40" s="138" t="s">
        <v>29</v>
      </c>
      <c r="AA40" s="130"/>
      <c r="AB40" s="45" t="s">
        <v>88</v>
      </c>
      <c r="AC40" s="159" t="s">
        <v>53</v>
      </c>
      <c r="AD40" s="160"/>
    </row>
    <row r="41" spans="3:30" ht="21" customHeight="1" x14ac:dyDescent="0.15">
      <c r="C41" s="158"/>
      <c r="D41" s="167"/>
      <c r="E41" s="168"/>
      <c r="F41" s="2">
        <v>3</v>
      </c>
      <c r="G41" s="170" t="s">
        <v>91</v>
      </c>
      <c r="H41" s="170"/>
      <c r="I41" s="170"/>
      <c r="J41" s="3">
        <v>0</v>
      </c>
      <c r="K41" s="2">
        <v>0</v>
      </c>
      <c r="L41" s="170" t="s">
        <v>37</v>
      </c>
      <c r="M41" s="170"/>
      <c r="N41" s="170"/>
      <c r="O41" s="3">
        <v>0</v>
      </c>
      <c r="P41" s="2">
        <v>4</v>
      </c>
      <c r="Q41" s="170" t="s">
        <v>154</v>
      </c>
      <c r="R41" s="170"/>
      <c r="S41" s="170"/>
      <c r="T41" s="3">
        <v>2</v>
      </c>
      <c r="U41" s="2">
        <v>0</v>
      </c>
      <c r="V41" s="170" t="s">
        <v>53</v>
      </c>
      <c r="W41" s="170"/>
      <c r="X41" s="170"/>
      <c r="Y41" s="3">
        <v>4</v>
      </c>
      <c r="Z41" s="2">
        <v>8</v>
      </c>
      <c r="AA41" s="170" t="s">
        <v>94</v>
      </c>
      <c r="AB41" s="170"/>
      <c r="AC41" s="170"/>
      <c r="AD41" s="3">
        <v>0</v>
      </c>
    </row>
    <row r="42" spans="3:30" ht="21" customHeight="1" x14ac:dyDescent="0.15">
      <c r="C42" s="156" t="s">
        <v>160</v>
      </c>
      <c r="D42" s="138" t="s">
        <v>164</v>
      </c>
      <c r="E42" s="166"/>
      <c r="F42" s="194" t="s">
        <v>56</v>
      </c>
      <c r="G42" s="130"/>
      <c r="H42" s="45" t="s">
        <v>88</v>
      </c>
      <c r="I42" s="159" t="s">
        <v>53</v>
      </c>
      <c r="J42" s="160"/>
      <c r="K42" s="138" t="s">
        <v>65</v>
      </c>
      <c r="L42" s="130"/>
      <c r="M42" s="45" t="s">
        <v>88</v>
      </c>
      <c r="N42" s="159" t="s">
        <v>37</v>
      </c>
      <c r="O42" s="160"/>
      <c r="P42" s="138" t="s">
        <v>53</v>
      </c>
      <c r="Q42" s="130"/>
      <c r="R42" s="45" t="s">
        <v>88</v>
      </c>
      <c r="S42" s="195" t="s">
        <v>153</v>
      </c>
      <c r="T42" s="160"/>
      <c r="U42" s="194" t="s">
        <v>56</v>
      </c>
      <c r="V42" s="130"/>
      <c r="W42" s="45" t="s">
        <v>88</v>
      </c>
      <c r="X42" s="159" t="s">
        <v>93</v>
      </c>
      <c r="Y42" s="160"/>
      <c r="Z42" s="138" t="s">
        <v>37</v>
      </c>
      <c r="AA42" s="130"/>
      <c r="AB42" s="45" t="s">
        <v>88</v>
      </c>
      <c r="AC42" s="195" t="s">
        <v>153</v>
      </c>
      <c r="AD42" s="160"/>
    </row>
    <row r="43" spans="3:30" ht="21" customHeight="1" x14ac:dyDescent="0.15">
      <c r="C43" s="157"/>
      <c r="D43" s="167"/>
      <c r="E43" s="168"/>
      <c r="F43" s="2">
        <v>5</v>
      </c>
      <c r="G43" s="170" t="s">
        <v>93</v>
      </c>
      <c r="H43" s="170"/>
      <c r="I43" s="170"/>
      <c r="J43" s="3">
        <v>1</v>
      </c>
      <c r="K43" s="2">
        <v>4</v>
      </c>
      <c r="L43" s="170" t="s">
        <v>53</v>
      </c>
      <c r="M43" s="170"/>
      <c r="N43" s="170"/>
      <c r="O43" s="3">
        <v>3</v>
      </c>
      <c r="P43" s="2">
        <v>2</v>
      </c>
      <c r="Q43" s="170" t="s">
        <v>37</v>
      </c>
      <c r="R43" s="170"/>
      <c r="S43" s="170"/>
      <c r="T43" s="3">
        <v>6</v>
      </c>
      <c r="U43" s="2">
        <v>3</v>
      </c>
      <c r="V43" s="170" t="s">
        <v>153</v>
      </c>
      <c r="W43" s="170"/>
      <c r="X43" s="170"/>
      <c r="Y43" s="3">
        <v>0</v>
      </c>
      <c r="Z43" s="2">
        <v>2</v>
      </c>
      <c r="AA43" s="170" t="s">
        <v>92</v>
      </c>
      <c r="AB43" s="170"/>
      <c r="AC43" s="170"/>
      <c r="AD43" s="3">
        <v>4</v>
      </c>
    </row>
    <row r="44" spans="3:30" ht="21" customHeight="1" x14ac:dyDescent="0.15">
      <c r="C44" s="157"/>
      <c r="D44" s="138" t="s">
        <v>163</v>
      </c>
      <c r="E44" s="166"/>
      <c r="F44" s="138" t="s">
        <v>94</v>
      </c>
      <c r="G44" s="130"/>
      <c r="H44" s="45" t="s">
        <v>88</v>
      </c>
      <c r="I44" s="195" t="s">
        <v>42</v>
      </c>
      <c r="J44" s="160"/>
      <c r="K44" s="138" t="s">
        <v>29</v>
      </c>
      <c r="L44" s="130"/>
      <c r="M44" s="45" t="s">
        <v>88</v>
      </c>
      <c r="N44" s="159" t="s">
        <v>48</v>
      </c>
      <c r="O44" s="160"/>
      <c r="P44" s="194" t="s">
        <v>42</v>
      </c>
      <c r="Q44" s="130"/>
      <c r="R44" s="45" t="s">
        <v>88</v>
      </c>
      <c r="S44" s="159" t="s">
        <v>52</v>
      </c>
      <c r="T44" s="160"/>
      <c r="U44" s="138" t="s">
        <v>94</v>
      </c>
      <c r="V44" s="130"/>
      <c r="W44" s="45" t="s">
        <v>88</v>
      </c>
      <c r="X44" s="159" t="s">
        <v>48</v>
      </c>
      <c r="Y44" s="160"/>
      <c r="Z44" s="138"/>
      <c r="AA44" s="130"/>
      <c r="AB44" s="45"/>
      <c r="AC44" s="159"/>
      <c r="AD44" s="160"/>
    </row>
    <row r="45" spans="3:30" ht="21" customHeight="1" x14ac:dyDescent="0.15">
      <c r="C45" s="158"/>
      <c r="D45" s="167"/>
      <c r="E45" s="168"/>
      <c r="F45" s="2">
        <v>0</v>
      </c>
      <c r="G45" s="170" t="s">
        <v>52</v>
      </c>
      <c r="H45" s="170"/>
      <c r="I45" s="170"/>
      <c r="J45" s="3">
        <v>8</v>
      </c>
      <c r="K45" s="2">
        <v>2</v>
      </c>
      <c r="L45" s="170" t="s">
        <v>94</v>
      </c>
      <c r="M45" s="170"/>
      <c r="N45" s="170"/>
      <c r="O45" s="3">
        <v>1</v>
      </c>
      <c r="P45" s="2">
        <v>6</v>
      </c>
      <c r="Q45" s="170" t="s">
        <v>48</v>
      </c>
      <c r="R45" s="170"/>
      <c r="S45" s="170"/>
      <c r="T45" s="3">
        <v>0</v>
      </c>
      <c r="U45" s="2">
        <v>1</v>
      </c>
      <c r="V45" s="170" t="s">
        <v>42</v>
      </c>
      <c r="W45" s="170"/>
      <c r="X45" s="170"/>
      <c r="Y45" s="3">
        <v>2</v>
      </c>
      <c r="Z45" s="2"/>
      <c r="AA45" s="170"/>
      <c r="AB45" s="170"/>
      <c r="AC45" s="170"/>
      <c r="AD45" s="3"/>
    </row>
    <row r="46" spans="3:30" ht="21" customHeight="1" x14ac:dyDescent="0.15">
      <c r="C46" s="156" t="s">
        <v>166</v>
      </c>
      <c r="D46" s="138" t="s">
        <v>165</v>
      </c>
      <c r="E46" s="166"/>
      <c r="F46" s="194" t="s">
        <v>56</v>
      </c>
      <c r="G46" s="130"/>
      <c r="H46" s="45" t="s">
        <v>88</v>
      </c>
      <c r="I46" s="159" t="s">
        <v>52</v>
      </c>
      <c r="J46" s="160"/>
      <c r="K46" s="138" t="s">
        <v>48</v>
      </c>
      <c r="L46" s="130"/>
      <c r="M46" s="45" t="s">
        <v>88</v>
      </c>
      <c r="N46" s="159" t="s">
        <v>93</v>
      </c>
      <c r="O46" s="160"/>
      <c r="P46" s="194" t="s">
        <v>42</v>
      </c>
      <c r="Q46" s="130"/>
      <c r="R46" s="45" t="s">
        <v>88</v>
      </c>
      <c r="S46" s="195" t="s">
        <v>56</v>
      </c>
      <c r="T46" s="160"/>
      <c r="U46" s="138" t="s">
        <v>52</v>
      </c>
      <c r="V46" s="130"/>
      <c r="W46" s="45" t="s">
        <v>88</v>
      </c>
      <c r="X46" s="159" t="s">
        <v>48</v>
      </c>
      <c r="Y46" s="160"/>
      <c r="Z46" s="138" t="s">
        <v>93</v>
      </c>
      <c r="AA46" s="130"/>
      <c r="AB46" s="45" t="s">
        <v>88</v>
      </c>
      <c r="AC46" s="195" t="s">
        <v>42</v>
      </c>
      <c r="AD46" s="160"/>
    </row>
    <row r="47" spans="3:30" ht="21" customHeight="1" x14ac:dyDescent="0.15">
      <c r="C47" s="158"/>
      <c r="D47" s="167"/>
      <c r="E47" s="168"/>
      <c r="F47" s="2">
        <v>2</v>
      </c>
      <c r="G47" s="170" t="s">
        <v>93</v>
      </c>
      <c r="H47" s="170"/>
      <c r="I47" s="170"/>
      <c r="J47" s="3">
        <v>2</v>
      </c>
      <c r="K47" s="2">
        <v>1</v>
      </c>
      <c r="L47" s="170" t="s">
        <v>92</v>
      </c>
      <c r="M47" s="170"/>
      <c r="N47" s="170"/>
      <c r="O47" s="3">
        <v>5</v>
      </c>
      <c r="P47" s="2">
        <v>0</v>
      </c>
      <c r="Q47" s="170" t="s">
        <v>48</v>
      </c>
      <c r="R47" s="170"/>
      <c r="S47" s="170"/>
      <c r="T47" s="3">
        <v>0</v>
      </c>
      <c r="U47" s="2">
        <v>0</v>
      </c>
      <c r="V47" s="170" t="s">
        <v>167</v>
      </c>
      <c r="W47" s="170"/>
      <c r="X47" s="170"/>
      <c r="Y47" s="3">
        <v>5</v>
      </c>
      <c r="Z47" s="2">
        <v>1</v>
      </c>
      <c r="AA47" s="170" t="s">
        <v>52</v>
      </c>
      <c r="AB47" s="170"/>
      <c r="AC47" s="170"/>
      <c r="AD47" s="3">
        <v>1</v>
      </c>
    </row>
  </sheetData>
  <mergeCells count="293">
    <mergeCell ref="C34:C37"/>
    <mergeCell ref="D34:E35"/>
    <mergeCell ref="D36:E37"/>
    <mergeCell ref="D38:E39"/>
    <mergeCell ref="D40:E41"/>
    <mergeCell ref="G33:I33"/>
    <mergeCell ref="L33:N33"/>
    <mergeCell ref="Q33:S33"/>
    <mergeCell ref="G35:I35"/>
    <mergeCell ref="F36:G36"/>
    <mergeCell ref="I36:J36"/>
    <mergeCell ref="G37:I37"/>
    <mergeCell ref="K34:L34"/>
    <mergeCell ref="N34:O34"/>
    <mergeCell ref="P34:Q34"/>
    <mergeCell ref="S34:T34"/>
    <mergeCell ref="F38:G38"/>
    <mergeCell ref="I38:J38"/>
    <mergeCell ref="C38:C39"/>
    <mergeCell ref="C40:C41"/>
    <mergeCell ref="N32:O32"/>
    <mergeCell ref="P32:Q32"/>
    <mergeCell ref="S32:T32"/>
    <mergeCell ref="K30:L30"/>
    <mergeCell ref="N30:O30"/>
    <mergeCell ref="P30:Q30"/>
    <mergeCell ref="S30:T30"/>
    <mergeCell ref="D42:E43"/>
    <mergeCell ref="D44:E45"/>
    <mergeCell ref="L35:N35"/>
    <mergeCell ref="Q35:S35"/>
    <mergeCell ref="G41:I41"/>
    <mergeCell ref="L41:N41"/>
    <mergeCell ref="Q41:S41"/>
    <mergeCell ref="G43:I43"/>
    <mergeCell ref="L43:N43"/>
    <mergeCell ref="F42:G42"/>
    <mergeCell ref="I42:J42"/>
    <mergeCell ref="K42:L42"/>
    <mergeCell ref="N42:O42"/>
    <mergeCell ref="P42:Q42"/>
    <mergeCell ref="S42:T42"/>
    <mergeCell ref="AI23:AI24"/>
    <mergeCell ref="AJ23:AJ24"/>
    <mergeCell ref="AK23:AK24"/>
    <mergeCell ref="AL23:AL24"/>
    <mergeCell ref="AM23:AM24"/>
    <mergeCell ref="Z27:AD27"/>
    <mergeCell ref="V33:X33"/>
    <mergeCell ref="D28:E29"/>
    <mergeCell ref="C28:C29"/>
    <mergeCell ref="F28:G28"/>
    <mergeCell ref="I28:J28"/>
    <mergeCell ref="G29:I29"/>
    <mergeCell ref="K28:L28"/>
    <mergeCell ref="N28:O28"/>
    <mergeCell ref="L29:N29"/>
    <mergeCell ref="P28:Q28"/>
    <mergeCell ref="Q29:S29"/>
    <mergeCell ref="X32:Y32"/>
    <mergeCell ref="C30:C33"/>
    <mergeCell ref="D30:E31"/>
    <mergeCell ref="D32:E33"/>
    <mergeCell ref="F32:G32"/>
    <mergeCell ref="I32:J32"/>
    <mergeCell ref="K32:L32"/>
    <mergeCell ref="B17:B18"/>
    <mergeCell ref="AH17:AH18"/>
    <mergeCell ref="AI17:AI18"/>
    <mergeCell ref="AJ17:AJ18"/>
    <mergeCell ref="AK17:AK18"/>
    <mergeCell ref="B21:B22"/>
    <mergeCell ref="AN23:AN24"/>
    <mergeCell ref="AO23:AO24"/>
    <mergeCell ref="AP23:AP24"/>
    <mergeCell ref="AH21:AH22"/>
    <mergeCell ref="AI21:AI22"/>
    <mergeCell ref="B19:B20"/>
    <mergeCell ref="AH19:AH20"/>
    <mergeCell ref="AI19:AI20"/>
    <mergeCell ref="AJ19:AJ20"/>
    <mergeCell ref="AJ21:AJ22"/>
    <mergeCell ref="AM21:AM22"/>
    <mergeCell ref="AK21:AK22"/>
    <mergeCell ref="AL21:AL22"/>
    <mergeCell ref="AN21:AN22"/>
    <mergeCell ref="AO21:AO22"/>
    <mergeCell ref="AP21:AP22"/>
    <mergeCell ref="B23:B24"/>
    <mergeCell ref="AH23:AH24"/>
    <mergeCell ref="AQ19:AQ20"/>
    <mergeCell ref="AK19:AK20"/>
    <mergeCell ref="AL19:AL20"/>
    <mergeCell ref="AM19:AM20"/>
    <mergeCell ref="AN19:AN20"/>
    <mergeCell ref="AO19:AO20"/>
    <mergeCell ref="AP19:AP20"/>
    <mergeCell ref="AL17:AL18"/>
    <mergeCell ref="AM17:AM18"/>
    <mergeCell ref="AN17:AN18"/>
    <mergeCell ref="AO17:AO18"/>
    <mergeCell ref="AP17:AP18"/>
    <mergeCell ref="AQ17:AQ18"/>
    <mergeCell ref="AN13:AN14"/>
    <mergeCell ref="AO13:AO14"/>
    <mergeCell ref="AP13:AP14"/>
    <mergeCell ref="AQ13:AQ14"/>
    <mergeCell ref="B15:B16"/>
    <mergeCell ref="AH15:AH16"/>
    <mergeCell ref="AI15:AI16"/>
    <mergeCell ref="AJ15:AJ16"/>
    <mergeCell ref="AQ15:AQ16"/>
    <mergeCell ref="AK15:AK16"/>
    <mergeCell ref="AL15:AL16"/>
    <mergeCell ref="AM15:AM16"/>
    <mergeCell ref="AN15:AN16"/>
    <mergeCell ref="AO15:AO16"/>
    <mergeCell ref="AP15:AP16"/>
    <mergeCell ref="B13:B14"/>
    <mergeCell ref="AH13:AH14"/>
    <mergeCell ref="AI13:AI14"/>
    <mergeCell ref="AJ13:AJ14"/>
    <mergeCell ref="AK13:AK14"/>
    <mergeCell ref="AL13:AL14"/>
    <mergeCell ref="AM13:AM14"/>
    <mergeCell ref="AN9:AN10"/>
    <mergeCell ref="AO9:AO10"/>
    <mergeCell ref="AP9:AP10"/>
    <mergeCell ref="AQ9:AQ10"/>
    <mergeCell ref="B11:B12"/>
    <mergeCell ref="AH11:AH12"/>
    <mergeCell ref="AI11:AI12"/>
    <mergeCell ref="AJ11:AJ12"/>
    <mergeCell ref="AQ11:AQ12"/>
    <mergeCell ref="AK11:AK12"/>
    <mergeCell ref="AL11:AL12"/>
    <mergeCell ref="AM11:AM12"/>
    <mergeCell ref="AN11:AN12"/>
    <mergeCell ref="AO11:AO12"/>
    <mergeCell ref="AP11:AP12"/>
    <mergeCell ref="B9:B10"/>
    <mergeCell ref="AH9:AH10"/>
    <mergeCell ref="AI9:AI10"/>
    <mergeCell ref="AJ9:AJ10"/>
    <mergeCell ref="AK9:AK10"/>
    <mergeCell ref="AL9:AL10"/>
    <mergeCell ref="AM9:AM10"/>
    <mergeCell ref="AQ5:AQ6"/>
    <mergeCell ref="B7:B8"/>
    <mergeCell ref="AH7:AH8"/>
    <mergeCell ref="AI7:AI8"/>
    <mergeCell ref="AJ7:AJ8"/>
    <mergeCell ref="AI5:AI6"/>
    <mergeCell ref="AJ5:AJ6"/>
    <mergeCell ref="AK5:AK6"/>
    <mergeCell ref="AL5:AL6"/>
    <mergeCell ref="AM5:AM6"/>
    <mergeCell ref="AQ7:AQ8"/>
    <mergeCell ref="AK7:AK8"/>
    <mergeCell ref="AL7:AL8"/>
    <mergeCell ref="AM7:AM8"/>
    <mergeCell ref="AN7:AN8"/>
    <mergeCell ref="AO7:AO8"/>
    <mergeCell ref="AP7:AP8"/>
    <mergeCell ref="B5:B6"/>
    <mergeCell ref="AH5:AH6"/>
    <mergeCell ref="AN5:AN6"/>
    <mergeCell ref="AO5:AO6"/>
    <mergeCell ref="AP5:AP6"/>
    <mergeCell ref="AE4:AG4"/>
    <mergeCell ref="U28:V28"/>
    <mergeCell ref="X28:Y28"/>
    <mergeCell ref="V29:X29"/>
    <mergeCell ref="X30:Y30"/>
    <mergeCell ref="V31:X31"/>
    <mergeCell ref="U30:V30"/>
    <mergeCell ref="D4:F4"/>
    <mergeCell ref="G4:I4"/>
    <mergeCell ref="J4:L4"/>
    <mergeCell ref="M4:O4"/>
    <mergeCell ref="P4:R4"/>
    <mergeCell ref="S4:U4"/>
    <mergeCell ref="AB4:AD4"/>
    <mergeCell ref="V4:X4"/>
    <mergeCell ref="Y4:AA4"/>
    <mergeCell ref="D27:E27"/>
    <mergeCell ref="F27:J27"/>
    <mergeCell ref="K27:O27"/>
    <mergeCell ref="P27:T27"/>
    <mergeCell ref="U27:Y27"/>
    <mergeCell ref="AQ21:AQ22"/>
    <mergeCell ref="F34:G34"/>
    <mergeCell ref="I34:J34"/>
    <mergeCell ref="X34:Y34"/>
    <mergeCell ref="Z34:AA34"/>
    <mergeCell ref="AC34:AD34"/>
    <mergeCell ref="Z30:AA30"/>
    <mergeCell ref="AC30:AD30"/>
    <mergeCell ref="AA31:AC31"/>
    <mergeCell ref="AC32:AD32"/>
    <mergeCell ref="AA33:AC33"/>
    <mergeCell ref="S28:T28"/>
    <mergeCell ref="G31:I31"/>
    <mergeCell ref="L31:N31"/>
    <mergeCell ref="Q31:S31"/>
    <mergeCell ref="F30:G30"/>
    <mergeCell ref="I30:J30"/>
    <mergeCell ref="U34:V34"/>
    <mergeCell ref="Z32:AA32"/>
    <mergeCell ref="U32:V32"/>
    <mergeCell ref="Z28:AA28"/>
    <mergeCell ref="AC28:AD28"/>
    <mergeCell ref="AA29:AC29"/>
    <mergeCell ref="AQ23:AQ24"/>
    <mergeCell ref="V35:X35"/>
    <mergeCell ref="AA35:AC35"/>
    <mergeCell ref="K36:L36"/>
    <mergeCell ref="N36:O36"/>
    <mergeCell ref="P36:Q36"/>
    <mergeCell ref="Z38:AA38"/>
    <mergeCell ref="S36:T36"/>
    <mergeCell ref="U36:V36"/>
    <mergeCell ref="X36:Y36"/>
    <mergeCell ref="Z36:AA36"/>
    <mergeCell ref="AC36:AD36"/>
    <mergeCell ref="L37:N37"/>
    <mergeCell ref="Q37:S37"/>
    <mergeCell ref="V37:X37"/>
    <mergeCell ref="AA37:AC37"/>
    <mergeCell ref="AC38:AD38"/>
    <mergeCell ref="K38:L38"/>
    <mergeCell ref="N38:O38"/>
    <mergeCell ref="P38:Q38"/>
    <mergeCell ref="S38:T38"/>
    <mergeCell ref="U38:V38"/>
    <mergeCell ref="X38:Y38"/>
    <mergeCell ref="V41:X41"/>
    <mergeCell ref="G39:I39"/>
    <mergeCell ref="L39:N39"/>
    <mergeCell ref="Q39:S39"/>
    <mergeCell ref="V39:X39"/>
    <mergeCell ref="AA41:AC41"/>
    <mergeCell ref="AA39:AC39"/>
    <mergeCell ref="F40:G40"/>
    <mergeCell ref="I40:J40"/>
    <mergeCell ref="K40:L40"/>
    <mergeCell ref="N40:O40"/>
    <mergeCell ref="P40:Q40"/>
    <mergeCell ref="S40:T40"/>
    <mergeCell ref="U40:V40"/>
    <mergeCell ref="X40:Y40"/>
    <mergeCell ref="Z40:AA40"/>
    <mergeCell ref="AC40:AD40"/>
    <mergeCell ref="U42:V42"/>
    <mergeCell ref="X42:Y42"/>
    <mergeCell ref="Z42:AA42"/>
    <mergeCell ref="Q43:S43"/>
    <mergeCell ref="V43:X43"/>
    <mergeCell ref="AA43:AC43"/>
    <mergeCell ref="F44:G44"/>
    <mergeCell ref="I44:J44"/>
    <mergeCell ref="K44:L44"/>
    <mergeCell ref="N44:O44"/>
    <mergeCell ref="P44:Q44"/>
    <mergeCell ref="S44:T44"/>
    <mergeCell ref="U44:V44"/>
    <mergeCell ref="X44:Y44"/>
    <mergeCell ref="Z44:AA44"/>
    <mergeCell ref="AC44:AD44"/>
    <mergeCell ref="C46:C47"/>
    <mergeCell ref="G47:I47"/>
    <mergeCell ref="L47:N47"/>
    <mergeCell ref="Q47:S47"/>
    <mergeCell ref="V47:X47"/>
    <mergeCell ref="AA47:AC47"/>
    <mergeCell ref="G45:I45"/>
    <mergeCell ref="L45:N45"/>
    <mergeCell ref="Q45:S45"/>
    <mergeCell ref="V45:X45"/>
    <mergeCell ref="AA45:AC45"/>
    <mergeCell ref="F46:G46"/>
    <mergeCell ref="I46:J46"/>
    <mergeCell ref="K46:L46"/>
    <mergeCell ref="N46:O46"/>
    <mergeCell ref="P46:Q46"/>
    <mergeCell ref="S46:T46"/>
    <mergeCell ref="U46:V46"/>
    <mergeCell ref="X46:Y46"/>
    <mergeCell ref="Z46:AA46"/>
    <mergeCell ref="AC46:AD46"/>
    <mergeCell ref="D46:E47"/>
    <mergeCell ref="C42:C45"/>
    <mergeCell ref="AC42:AD42"/>
  </mergeCells>
  <phoneticPr fontId="1"/>
  <pageMargins left="0.23622047244094491" right="0.23622047244094491" top="0.74803149606299213" bottom="0.74803149606299213" header="0.31496062992125984" footer="0.31496062992125984"/>
  <pageSetup paperSize="9" scale="60" fitToHeight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>
      <selection activeCell="AR14" sqref="AR14"/>
    </sheetView>
  </sheetViews>
  <sheetFormatPr defaultRowHeight="13.5" x14ac:dyDescent="0.15"/>
  <cols>
    <col min="1" max="1" width="2.625" customWidth="1"/>
    <col min="2" max="2" width="3.75" customWidth="1"/>
    <col min="3" max="3" width="7.125" customWidth="1"/>
    <col min="4" max="6" width="3.625" customWidth="1"/>
    <col min="7" max="7" width="4.125" customWidth="1"/>
    <col min="8" max="9" width="3.625" customWidth="1"/>
    <col min="10" max="10" width="4.125" customWidth="1"/>
    <col min="11" max="11" width="3.625" customWidth="1"/>
    <col min="12" max="12" width="4.125" customWidth="1"/>
    <col min="13" max="14" width="3.625" customWidth="1"/>
    <col min="15" max="15" width="4.25" customWidth="1"/>
    <col min="16" max="16" width="3.625" customWidth="1"/>
    <col min="17" max="17" width="4.5" customWidth="1"/>
    <col min="18" max="21" width="3.625" customWidth="1"/>
    <col min="22" max="22" width="4.125" customWidth="1"/>
    <col min="23" max="24" width="3.625" customWidth="1"/>
    <col min="25" max="25" width="4.375" customWidth="1"/>
    <col min="26" max="36" width="3.625" customWidth="1"/>
    <col min="37" max="43" width="4.625" customWidth="1"/>
  </cols>
  <sheetData>
    <row r="1" spans="2:43" ht="14.25" x14ac:dyDescent="0.15">
      <c r="C1" s="23" t="s">
        <v>239</v>
      </c>
    </row>
    <row r="2" spans="2:43" x14ac:dyDescent="0.15">
      <c r="C2" s="21" t="s">
        <v>205</v>
      </c>
    </row>
    <row r="4" spans="2:43" ht="27" x14ac:dyDescent="0.15">
      <c r="B4" s="6"/>
      <c r="C4" s="86"/>
      <c r="D4" s="130" t="s">
        <v>45</v>
      </c>
      <c r="E4" s="130"/>
      <c r="F4" s="130"/>
      <c r="G4" s="171" t="s">
        <v>14</v>
      </c>
      <c r="H4" s="169"/>
      <c r="I4" s="139"/>
      <c r="J4" s="130" t="s">
        <v>50</v>
      </c>
      <c r="K4" s="169"/>
      <c r="L4" s="169"/>
      <c r="M4" s="171" t="s">
        <v>173</v>
      </c>
      <c r="N4" s="130"/>
      <c r="O4" s="160"/>
      <c r="P4" s="130" t="s">
        <v>68</v>
      </c>
      <c r="Q4" s="130"/>
      <c r="R4" s="130"/>
      <c r="S4" s="171" t="s">
        <v>51</v>
      </c>
      <c r="T4" s="130"/>
      <c r="U4" s="160"/>
      <c r="V4" s="130" t="s">
        <v>30</v>
      </c>
      <c r="W4" s="130"/>
      <c r="X4" s="130"/>
      <c r="Y4" s="171" t="s">
        <v>49</v>
      </c>
      <c r="Z4" s="130"/>
      <c r="AA4" s="160"/>
      <c r="AB4" s="131" t="s">
        <v>174</v>
      </c>
      <c r="AC4" s="134"/>
      <c r="AD4" s="135"/>
      <c r="AE4" s="130" t="s">
        <v>35</v>
      </c>
      <c r="AF4" s="130"/>
      <c r="AG4" s="160"/>
      <c r="AH4" s="11" t="s">
        <v>4</v>
      </c>
      <c r="AI4" s="11" t="s">
        <v>5</v>
      </c>
      <c r="AJ4" s="13" t="s">
        <v>6</v>
      </c>
      <c r="AK4" s="9" t="s">
        <v>7</v>
      </c>
      <c r="AL4" s="4" t="s">
        <v>8</v>
      </c>
      <c r="AM4" s="9" t="s">
        <v>9</v>
      </c>
      <c r="AN4" s="12" t="s">
        <v>10</v>
      </c>
      <c r="AO4" s="14" t="s">
        <v>11</v>
      </c>
      <c r="AP4" s="13" t="s">
        <v>12</v>
      </c>
      <c r="AQ4" s="14" t="s">
        <v>13</v>
      </c>
    </row>
    <row r="5" spans="2:43" ht="18" customHeight="1" x14ac:dyDescent="0.15">
      <c r="B5" s="172" t="str">
        <f>D4</f>
        <v>八幡</v>
      </c>
      <c r="C5" s="8" t="s">
        <v>2</v>
      </c>
      <c r="D5" s="25"/>
      <c r="E5" s="25"/>
      <c r="F5" s="25"/>
      <c r="G5" s="6"/>
      <c r="H5" s="85" t="str">
        <f>IF(G6="","",IF(G6&gt;I6,"〇",IF(G6&lt;I6,"●",IF(G6=I6,"△",))))</f>
        <v>△</v>
      </c>
      <c r="I5" s="84"/>
      <c r="J5" s="85"/>
      <c r="K5" s="93" t="str">
        <f>IF(J6="","",IF(J6&gt;L6,"〇",IF(J6&lt;L6,"●",IF(J6=L6,"△",))))</f>
        <v>△</v>
      </c>
      <c r="L5" s="85"/>
      <c r="M5" s="6"/>
      <c r="N5" s="93" t="str">
        <f>IF(M6="","",IF(M6&gt;O6,"〇",IF(M6&lt;O6,"●",IF(M6=O6,"△",))))</f>
        <v>〇</v>
      </c>
      <c r="O5" s="84"/>
      <c r="P5" s="85"/>
      <c r="Q5" s="93" t="str">
        <f>IF(P6="","",IF(P6&gt;R6,"〇",IF(P6&lt;R6,"●",IF(P6=R6,"△",))))</f>
        <v>●</v>
      </c>
      <c r="R5" s="85"/>
      <c r="S5" s="6"/>
      <c r="T5" s="93" t="str">
        <f>IF(S6="","",IF(S6&gt;U6,"〇",IF(S6&lt;U6,"●",IF(S6=U6,"△",))))</f>
        <v>●</v>
      </c>
      <c r="U5" s="84"/>
      <c r="V5" s="85"/>
      <c r="W5" s="93" t="str">
        <f>IF(V6="","",IF(V6&gt;X6,"〇",IF(V6&lt;X6,"●",IF(V6=X6,"△",))))</f>
        <v>●</v>
      </c>
      <c r="X5" s="85"/>
      <c r="Y5" s="6"/>
      <c r="Z5" s="93" t="str">
        <f>IF(Y6="","",IF(Y6&gt;AA6,"〇",IF(Y6&lt;AA6,"●",IF(Y6=AA6,"△",))))</f>
        <v>●</v>
      </c>
      <c r="AA5" s="84"/>
      <c r="AB5" s="6"/>
      <c r="AC5" s="93" t="str">
        <f>IF(AB6="","",IF(AB6&gt;AD6,"〇",IF(AB6&lt;AD6,"●",IF(AB6=AD6,"△",))))</f>
        <v>〇</v>
      </c>
      <c r="AD5" s="84"/>
      <c r="AE5" s="85"/>
      <c r="AF5" s="85" t="str">
        <f>IF(AE6="","",IF(AE6&gt;AG6,"〇",IF(AE6&lt;AG6,"●",IF(AE6=AG6,"△",))))</f>
        <v>〇</v>
      </c>
      <c r="AG5" s="1"/>
      <c r="AH5" s="174">
        <f>COUNTIF(G5:AG5,"〇")</f>
        <v>3</v>
      </c>
      <c r="AI5" s="174">
        <f>COUNTIF(G5:AG5,"●")</f>
        <v>4</v>
      </c>
      <c r="AJ5" s="174">
        <f>COUNTIF(G5:AG5,"△")</f>
        <v>2</v>
      </c>
      <c r="AK5" s="174">
        <f>SUM(G6,J6,M6,P6,S6,V6,Y6,AB6,AE6)</f>
        <v>17</v>
      </c>
      <c r="AL5" s="174">
        <f>SUM(I6,L6,O6,R6,U6,X6,AA6,AD6,AG6)</f>
        <v>22</v>
      </c>
      <c r="AM5" s="174">
        <f>(AH5*3)+(AJ5*1)</f>
        <v>11</v>
      </c>
      <c r="AN5" s="174">
        <f>RANK(AM5,AM5:AM24,0)</f>
        <v>7</v>
      </c>
      <c r="AO5" s="174">
        <f>AK5-AL5</f>
        <v>-5</v>
      </c>
      <c r="AP5" s="174">
        <f>RANK(AO5,AO5:AO24)</f>
        <v>7</v>
      </c>
      <c r="AQ5" s="191">
        <v>7</v>
      </c>
    </row>
    <row r="6" spans="2:43" ht="18" customHeight="1" x14ac:dyDescent="0.15">
      <c r="B6" s="176"/>
      <c r="C6" s="10" t="s">
        <v>3</v>
      </c>
      <c r="D6" s="26"/>
      <c r="E6" s="26" t="s">
        <v>0</v>
      </c>
      <c r="F6" s="26"/>
      <c r="G6" s="19">
        <f>IF(F31="","",F31)</f>
        <v>1</v>
      </c>
      <c r="H6" s="83" t="s">
        <v>0</v>
      </c>
      <c r="I6" s="20">
        <f>IF(J31="","",J31)</f>
        <v>1</v>
      </c>
      <c r="J6" s="83">
        <f>IF(Z39="","",Z39)</f>
        <v>1</v>
      </c>
      <c r="K6" s="83" t="s">
        <v>0</v>
      </c>
      <c r="L6" s="83">
        <f>IF(AD39="","",AD39)</f>
        <v>1</v>
      </c>
      <c r="M6" s="19">
        <f>IF(T37="","",T37)</f>
        <v>4</v>
      </c>
      <c r="N6" s="83" t="s">
        <v>0</v>
      </c>
      <c r="O6" s="20">
        <f>IF(P37="","",P37)</f>
        <v>3</v>
      </c>
      <c r="P6" s="83">
        <f>IF(T31="","",T31)</f>
        <v>0</v>
      </c>
      <c r="Q6" s="83" t="s">
        <v>0</v>
      </c>
      <c r="R6" s="83">
        <f>IF(P31="","",P31)</f>
        <v>4</v>
      </c>
      <c r="S6" s="19">
        <f>IF(Z37="","",Z37)</f>
        <v>0</v>
      </c>
      <c r="T6" s="83" t="s">
        <v>0</v>
      </c>
      <c r="U6" s="20">
        <f>IF(AD37="","",AD37)</f>
        <v>1</v>
      </c>
      <c r="V6" s="83">
        <f>IF(T43="","",T43)</f>
        <v>0</v>
      </c>
      <c r="W6" s="83" t="s">
        <v>0</v>
      </c>
      <c r="X6" s="83">
        <f>IF(P43="","",P43)</f>
        <v>9</v>
      </c>
      <c r="Y6" s="19">
        <f>IF(T39="","",T39)</f>
        <v>0</v>
      </c>
      <c r="Z6" s="83" t="s">
        <v>0</v>
      </c>
      <c r="AA6" s="20">
        <f>IF(P39="","",P39)</f>
        <v>2</v>
      </c>
      <c r="AB6" s="19">
        <f>IF(F43="","",F43)</f>
        <v>5</v>
      </c>
      <c r="AC6" s="83" t="s">
        <v>0</v>
      </c>
      <c r="AD6" s="20">
        <f>IF(J43="","",J43)</f>
        <v>0</v>
      </c>
      <c r="AE6" s="83">
        <f>IF(P29="","",P29)</f>
        <v>6</v>
      </c>
      <c r="AF6" s="83" t="s">
        <v>0</v>
      </c>
      <c r="AG6" s="3">
        <f>IF(T29="","",T29)</f>
        <v>1</v>
      </c>
      <c r="AH6" s="175"/>
      <c r="AI6" s="175"/>
      <c r="AJ6" s="175"/>
      <c r="AK6" s="175"/>
      <c r="AL6" s="175"/>
      <c r="AM6" s="175"/>
      <c r="AN6" s="175"/>
      <c r="AO6" s="175"/>
      <c r="AP6" s="175"/>
      <c r="AQ6" s="192"/>
    </row>
    <row r="7" spans="2:43" ht="18" customHeight="1" x14ac:dyDescent="0.15">
      <c r="B7" s="193" t="str">
        <f>G4</f>
        <v>北郡坂ノ市</v>
      </c>
      <c r="C7" s="8" t="s">
        <v>2</v>
      </c>
      <c r="D7" s="85"/>
      <c r="E7" s="93" t="str">
        <f>IF(D8="","",IF(D8&gt;F8,"〇",IF(D8&lt;F8,"●",IF(D8=F8,"△",))))</f>
        <v>△</v>
      </c>
      <c r="F7" s="85"/>
      <c r="G7" s="46"/>
      <c r="H7" s="25"/>
      <c r="I7" s="47"/>
      <c r="J7" s="85"/>
      <c r="K7" s="93" t="str">
        <f>IF(J8="","",IF(J8&gt;L8,"〇",IF(J8&lt;L8,"●",IF(J8=L8,"△",))))</f>
        <v>●</v>
      </c>
      <c r="L7" s="85"/>
      <c r="M7" s="6"/>
      <c r="N7" s="93" t="str">
        <f>IF(M8="","",IF(M8&gt;O8,"〇",IF(M8&lt;O8,"●",IF(M8=O8,"△",))))</f>
        <v>●</v>
      </c>
      <c r="O7" s="84"/>
      <c r="P7" s="85"/>
      <c r="Q7" s="93" t="str">
        <f>IF(P8="","",IF(P8&gt;R8,"〇",IF(P8&lt;R8,"●",IF(P8=R8,"△",))))</f>
        <v>●</v>
      </c>
      <c r="R7" s="85"/>
      <c r="S7" s="6"/>
      <c r="T7" s="93" t="str">
        <f>IF(S8="","",IF(S8&gt;U8,"〇",IF(S8&lt;U8,"●",IF(S8=U8,"△",))))</f>
        <v>△</v>
      </c>
      <c r="U7" s="84"/>
      <c r="V7" s="85"/>
      <c r="W7" s="93" t="str">
        <f>IF(V8="","",IF(V8&gt;X8,"〇",IF(V8&lt;X8,"●",IF(V8=X8,"△",))))</f>
        <v>●</v>
      </c>
      <c r="X7" s="85"/>
      <c r="Y7" s="6"/>
      <c r="Z7" s="93" t="str">
        <f>IF(Y8="","",IF(Y8&gt;AA8,"〇",IF(Y8&lt;AA8,"●",IF(Y8=AA8,"△",))))</f>
        <v>●</v>
      </c>
      <c r="AA7" s="84"/>
      <c r="AB7" s="6"/>
      <c r="AC7" s="93" t="str">
        <f>IF(AB8="","",IF(AB8&gt;AD8,"〇",IF(AB8&lt;AD8,"●",IF(AB8=AD8,"△",))))</f>
        <v>〇</v>
      </c>
      <c r="AD7" s="84"/>
      <c r="AE7" s="85"/>
      <c r="AF7" s="98" t="str">
        <f>IF(AE8="","",IF(AE8&gt;AG8,"〇",IF(AE8&lt;AG8,"●",IF(AE8=AG8,"△",))))</f>
        <v>●</v>
      </c>
      <c r="AG7" s="1"/>
      <c r="AH7" s="174">
        <f>COUNTIF(D7:AG7,"〇")</f>
        <v>1</v>
      </c>
      <c r="AI7" s="174">
        <f>COUNTIF(D7:AG7,"●")</f>
        <v>6</v>
      </c>
      <c r="AJ7" s="174">
        <f>COUNTIF(D7:AG7,"△")+COUNTIF(D7:AG7,"▲")</f>
        <v>2</v>
      </c>
      <c r="AK7" s="174">
        <f>SUM(D8,J8,M8,P8,S8,V8,Y8,AB8,AE8)</f>
        <v>12</v>
      </c>
      <c r="AL7" s="174">
        <f>SUM(F8,L8,O8,R8,U8,X8,AA8,AD8,AG8)</f>
        <v>22</v>
      </c>
      <c r="AM7" s="174">
        <f t="shared" ref="AM7" si="0">(AH7*3)+(AJ7*1)</f>
        <v>5</v>
      </c>
      <c r="AN7" s="174">
        <f>RANK(AM7,AM5:AM24,0)</f>
        <v>9</v>
      </c>
      <c r="AO7" s="174">
        <f>AK7-AL7</f>
        <v>-10</v>
      </c>
      <c r="AP7" s="174">
        <f>RANK(AO7,AO5:AO24,0)</f>
        <v>8</v>
      </c>
      <c r="AQ7" s="191">
        <v>9</v>
      </c>
    </row>
    <row r="8" spans="2:43" ht="18" customHeight="1" x14ac:dyDescent="0.15">
      <c r="B8" s="176"/>
      <c r="C8" s="10" t="s">
        <v>3</v>
      </c>
      <c r="D8" s="83">
        <f>I6</f>
        <v>1</v>
      </c>
      <c r="E8" s="83" t="s">
        <v>0</v>
      </c>
      <c r="F8" s="83">
        <f>G6</f>
        <v>1</v>
      </c>
      <c r="G8" s="48"/>
      <c r="H8" s="26"/>
      <c r="I8" s="49"/>
      <c r="J8" s="83">
        <f>IF(U31="","",U31)</f>
        <v>0</v>
      </c>
      <c r="K8" s="83" t="s">
        <v>0</v>
      </c>
      <c r="L8" s="83">
        <f>IF(Y31="","",Y31)</f>
        <v>2</v>
      </c>
      <c r="M8" s="19">
        <f>IF(O47="","",O47)</f>
        <v>2</v>
      </c>
      <c r="N8" s="83" t="s">
        <v>0</v>
      </c>
      <c r="O8" s="20">
        <f>IF(K47="","",K47)</f>
        <v>3</v>
      </c>
      <c r="P8" s="83">
        <f>IF(Y47="","",Y47)</f>
        <v>0</v>
      </c>
      <c r="Q8" s="83" t="s">
        <v>0</v>
      </c>
      <c r="R8" s="83">
        <f>IF(U47="","",U47)</f>
        <v>3</v>
      </c>
      <c r="S8" s="19">
        <f>IF(K37="","",K37)</f>
        <v>1</v>
      </c>
      <c r="T8" s="83" t="s">
        <v>0</v>
      </c>
      <c r="U8" s="20">
        <f>IF(O37="","",O37)</f>
        <v>1</v>
      </c>
      <c r="V8" s="83">
        <f>IF(U39="","",U39)</f>
        <v>0</v>
      </c>
      <c r="W8" s="83" t="s">
        <v>0</v>
      </c>
      <c r="X8" s="83">
        <f>IF(Y39="","",Y39)</f>
        <v>2</v>
      </c>
      <c r="Y8" s="19">
        <f>IF(J39="","",J39)</f>
        <v>0</v>
      </c>
      <c r="Z8" s="83" t="s">
        <v>0</v>
      </c>
      <c r="AA8" s="20">
        <f>IF(F39="","",F39)</f>
        <v>4</v>
      </c>
      <c r="AB8" s="19">
        <f>IF(Y43="","",Y43)</f>
        <v>8</v>
      </c>
      <c r="AC8" s="83" t="s">
        <v>0</v>
      </c>
      <c r="AD8" s="20">
        <f>IF(U43="","",U43)</f>
        <v>0</v>
      </c>
      <c r="AE8" s="83">
        <f>IF(U37="","",U37)</f>
        <v>0</v>
      </c>
      <c r="AF8" s="83" t="s">
        <v>0</v>
      </c>
      <c r="AG8" s="3">
        <f>IF(Y37="","",Y37)</f>
        <v>6</v>
      </c>
      <c r="AH8" s="175"/>
      <c r="AI8" s="175"/>
      <c r="AJ8" s="175"/>
      <c r="AK8" s="175"/>
      <c r="AL8" s="175"/>
      <c r="AM8" s="175"/>
      <c r="AN8" s="175"/>
      <c r="AO8" s="175"/>
      <c r="AP8" s="175"/>
      <c r="AQ8" s="192"/>
    </row>
    <row r="9" spans="2:43" ht="18" customHeight="1" x14ac:dyDescent="0.15">
      <c r="B9" s="193" t="str">
        <f>J4</f>
        <v>西の台</v>
      </c>
      <c r="C9" s="8" t="s">
        <v>2</v>
      </c>
      <c r="D9" s="85"/>
      <c r="E9" s="93" t="str">
        <f>IF(D10="","",IF(D10&gt;F10,"〇",IF(D10&lt;F10,"●",IF(D10=F10,"△",))))</f>
        <v>△</v>
      </c>
      <c r="F9" s="85"/>
      <c r="G9" s="6"/>
      <c r="H9" s="93" t="str">
        <f>IF(G10="","",IF(G10&gt;I10,"〇",IF(G10&lt;I10,"●",IF(G10=I10,"△",))))</f>
        <v>〇</v>
      </c>
      <c r="I9" s="84"/>
      <c r="J9" s="25"/>
      <c r="K9" s="25"/>
      <c r="L9" s="25"/>
      <c r="M9" s="6"/>
      <c r="N9" s="93" t="str">
        <f>IF(M10="","",IF(M10&gt;O10,"〇",IF(M10&lt;O10,"●",IF(M10=O10,"△",))))</f>
        <v>〇</v>
      </c>
      <c r="O9" s="84"/>
      <c r="P9" s="85"/>
      <c r="Q9" s="93" t="str">
        <f>IF(P10="","",IF(P10&gt;R10,"〇",IF(P10&lt;R10,"●",IF(P10=R10,"△",))))</f>
        <v>△</v>
      </c>
      <c r="R9" s="85"/>
      <c r="S9" s="6"/>
      <c r="T9" s="93" t="str">
        <f>IF(S10="","",IF(S10&gt;U10,"〇",IF(S10&lt;U10,"●",IF(S10=U10,"△",))))</f>
        <v>●</v>
      </c>
      <c r="U9" s="84"/>
      <c r="V9" s="85"/>
      <c r="W9" s="93" t="str">
        <f>IF(V10="","",IF(V10&gt;X10,"〇",IF(V10&lt;X10,"●",IF(V10=X10,"△",))))</f>
        <v>〇</v>
      </c>
      <c r="X9" s="85"/>
      <c r="Y9" s="6"/>
      <c r="Z9" s="85" t="str">
        <f>IF(Y10="","",IF(Y10&gt;AA10,"〇",IF(Y10&lt;AA10,"●",IF(Y10=AA10,"△",))))</f>
        <v>●</v>
      </c>
      <c r="AA9" s="84"/>
      <c r="AB9" s="6"/>
      <c r="AC9" s="85" t="str">
        <f>IF(AB10="","",IF(AB10&gt;AD10,"〇",IF(AB10&lt;AD10,"●",IF(AB10=AD10,"△",))))</f>
        <v>〇</v>
      </c>
      <c r="AD9" s="84"/>
      <c r="AE9" s="85"/>
      <c r="AF9" s="85" t="str">
        <f>IF(AE10="","",IF(AE10&gt;AG10,"〇",IF(AE10&lt;AG10,"●",IF(AE10=AG10,"△",))))</f>
        <v>●</v>
      </c>
      <c r="AG9" s="1"/>
      <c r="AH9" s="174">
        <f t="shared" ref="AH9" si="1">COUNTIF(D9:AG9,"〇")</f>
        <v>4</v>
      </c>
      <c r="AI9" s="174">
        <f>COUNTIF(D9:AG9,"●")</f>
        <v>3</v>
      </c>
      <c r="AJ9" s="174">
        <f>COUNTIF(D9:AG9,"△")+COUNTIF(D9:AG9,"▲")</f>
        <v>2</v>
      </c>
      <c r="AK9" s="174">
        <f>SUM(D10,G10,M10,P10,S10,V10,Y10,AB10,AE10)</f>
        <v>29</v>
      </c>
      <c r="AL9" s="174">
        <f>SUM(F10,I10,O10,R10,U10,X10,AA10,AD10,AG10)</f>
        <v>10</v>
      </c>
      <c r="AM9" s="174">
        <f t="shared" ref="AM9" si="2">(AH9*3)+(AJ9*1)</f>
        <v>14</v>
      </c>
      <c r="AN9" s="174">
        <f>RANK(AM9,AM5:AM24,0)</f>
        <v>5</v>
      </c>
      <c r="AO9" s="174">
        <f>AK9-AL9</f>
        <v>19</v>
      </c>
      <c r="AP9" s="174">
        <f>RANK(AO9,AO5:AO24,0)</f>
        <v>3</v>
      </c>
      <c r="AQ9" s="191">
        <v>5</v>
      </c>
    </row>
    <row r="10" spans="2:43" ht="18" customHeight="1" x14ac:dyDescent="0.15">
      <c r="B10" s="176"/>
      <c r="C10" s="10" t="s">
        <v>3</v>
      </c>
      <c r="D10" s="83">
        <f>L6</f>
        <v>1</v>
      </c>
      <c r="E10" s="83" t="s">
        <v>0</v>
      </c>
      <c r="F10" s="83">
        <f>J6</f>
        <v>1</v>
      </c>
      <c r="G10" s="19">
        <f>L8</f>
        <v>2</v>
      </c>
      <c r="H10" s="83" t="s">
        <v>0</v>
      </c>
      <c r="I10" s="20">
        <f>J8</f>
        <v>0</v>
      </c>
      <c r="J10" s="26"/>
      <c r="K10" s="26"/>
      <c r="L10" s="26"/>
      <c r="M10" s="19">
        <f>IF(K31="","",K31)</f>
        <v>5</v>
      </c>
      <c r="N10" s="83" t="s">
        <v>0</v>
      </c>
      <c r="O10" s="20">
        <f>IF(O31="","",O31)</f>
        <v>0</v>
      </c>
      <c r="P10" s="83">
        <f>IF(F45="","",F45)</f>
        <v>0</v>
      </c>
      <c r="Q10" s="83" t="s">
        <v>0</v>
      </c>
      <c r="R10" s="83">
        <f>IF(J45="","",J45)</f>
        <v>0</v>
      </c>
      <c r="S10" s="19">
        <f>IF(T45="","",T45)</f>
        <v>1</v>
      </c>
      <c r="T10" s="83" t="s">
        <v>0</v>
      </c>
      <c r="U10" s="20">
        <f>IF(P45="","",P45)</f>
        <v>2</v>
      </c>
      <c r="V10" s="83">
        <f>IF(K39="","",K39)</f>
        <v>3</v>
      </c>
      <c r="W10" s="83" t="s">
        <v>0</v>
      </c>
      <c r="X10" s="83">
        <f>IF(O39="","",O39)</f>
        <v>2</v>
      </c>
      <c r="Y10" s="19">
        <f>IF(U29="","",U29)</f>
        <v>2</v>
      </c>
      <c r="Z10" s="83" t="s">
        <v>0</v>
      </c>
      <c r="AA10" s="20">
        <f>IF(Y29="","",Y29)</f>
        <v>4</v>
      </c>
      <c r="AB10" s="19">
        <f>IF(P35="","",P35)</f>
        <v>15</v>
      </c>
      <c r="AC10" s="83" t="s">
        <v>0</v>
      </c>
      <c r="AD10" s="20">
        <f>IF(T35="","",T35)</f>
        <v>0</v>
      </c>
      <c r="AE10" s="83">
        <f>IF(J29="","",J29)</f>
        <v>0</v>
      </c>
      <c r="AF10" s="83" t="s">
        <v>0</v>
      </c>
      <c r="AG10" s="3">
        <f>IF(F29="","",F29)</f>
        <v>1</v>
      </c>
      <c r="AH10" s="175"/>
      <c r="AI10" s="175"/>
      <c r="AJ10" s="175"/>
      <c r="AK10" s="175"/>
      <c r="AL10" s="175"/>
      <c r="AM10" s="175"/>
      <c r="AN10" s="175"/>
      <c r="AO10" s="175"/>
      <c r="AP10" s="175"/>
      <c r="AQ10" s="192"/>
    </row>
    <row r="11" spans="2:43" ht="18" customHeight="1" x14ac:dyDescent="0.15">
      <c r="B11" s="193" t="str">
        <f>M4</f>
        <v>敷戸</v>
      </c>
      <c r="C11" s="8" t="s">
        <v>2</v>
      </c>
      <c r="D11" s="85"/>
      <c r="E11" s="93" t="str">
        <f>IF(D12="","",IF(D12&gt;F12,"〇",IF(D12&lt;F12,"●",IF(D12=F12,"△",))))</f>
        <v>●</v>
      </c>
      <c r="F11" s="85"/>
      <c r="G11" s="6"/>
      <c r="H11" s="93" t="str">
        <f>IF(G12="","",IF(G12&gt;I12,"〇",IF(G12&lt;I12,"●",IF(G12=I12,"△",))))</f>
        <v>〇</v>
      </c>
      <c r="I11" s="84"/>
      <c r="J11" s="85"/>
      <c r="K11" s="93" t="str">
        <f>IF(J12="","",IF(J12&gt;L12,"〇",IF(J12&lt;L12,"●",IF(J12=L12,"△",))))</f>
        <v>●</v>
      </c>
      <c r="L11" s="85"/>
      <c r="M11" s="46"/>
      <c r="N11" s="25"/>
      <c r="O11" s="47"/>
      <c r="P11" s="85"/>
      <c r="Q11" s="93" t="str">
        <f>IF(P12="","",IF(P12&gt;R12,"〇",IF(P12&lt;R12,"●",IF(P12=R12,"△",))))</f>
        <v>●</v>
      </c>
      <c r="R11" s="85"/>
      <c r="S11" s="6"/>
      <c r="T11" s="85" t="str">
        <f>IF(S12="","",IF(S12&gt;U12,"〇",IF(S12&lt;U12,"●",IF(#REF!&gt;#REF!,"△",IF(#REF!&lt;#REF!,"▲",)))))</f>
        <v>〇</v>
      </c>
      <c r="U11" s="84"/>
      <c r="V11" s="85"/>
      <c r="W11" s="93" t="str">
        <f>IF(V12="","",IF(V12&gt;X12,"〇",IF(V12&lt;X12,"●",IF(V12=X12,"△",))))</f>
        <v>●</v>
      </c>
      <c r="X11" s="85"/>
      <c r="Y11" s="6"/>
      <c r="Z11" s="93" t="str">
        <f>IF(Y12="","",IF(Y12&gt;AA12,"〇",IF(Y12&lt;AA12,"●",IF(Y12=AA12,"△",))))</f>
        <v>●</v>
      </c>
      <c r="AA11" s="84"/>
      <c r="AB11" s="6"/>
      <c r="AC11" s="93" t="str">
        <f>IF(AB12="","",IF(AB12&gt;AD12,"〇",IF(AB12&lt;AD12,"●",IF(AB12=AD12,"△",))))</f>
        <v>〇</v>
      </c>
      <c r="AD11" s="84"/>
      <c r="AE11" s="85"/>
      <c r="AF11" s="93" t="str">
        <f>IF(AE12="","",IF(AE12&gt;AG12,"〇",IF(AE12&lt;AG12,"●",IF(AE12=AG12,"△",))))</f>
        <v>●</v>
      </c>
      <c r="AG11" s="1"/>
      <c r="AH11" s="174">
        <f t="shared" ref="AH11" si="3">COUNTIF(D11:AG11,"〇")</f>
        <v>3</v>
      </c>
      <c r="AI11" s="174">
        <f>COUNTIF(D11:AG11,"●")</f>
        <v>6</v>
      </c>
      <c r="AJ11" s="174">
        <f>COUNTIF(D11:AG11,"△")+COUNTIF(D11:AG11,"▲")</f>
        <v>0</v>
      </c>
      <c r="AK11" s="174">
        <f>SUM(D12,G12,J12,P12,S12,V12,Y12,AB12,AE12)</f>
        <v>12</v>
      </c>
      <c r="AL11" s="174">
        <f>SUM(F12,I12,L12,R12,U12,X12,AA12,AD12,AG12)</f>
        <v>30</v>
      </c>
      <c r="AM11" s="174">
        <f t="shared" ref="AM11" si="4">(AH11*3)+(AJ11*1)</f>
        <v>9</v>
      </c>
      <c r="AN11" s="174">
        <f>RANK(AM11,AM5:AM24,0)</f>
        <v>8</v>
      </c>
      <c r="AO11" s="174">
        <f>AK11-AL11</f>
        <v>-18</v>
      </c>
      <c r="AP11" s="174">
        <f>RANK(AO11,AO5:AO24,0)</f>
        <v>9</v>
      </c>
      <c r="AQ11" s="191">
        <v>8</v>
      </c>
    </row>
    <row r="12" spans="2:43" ht="18" customHeight="1" x14ac:dyDescent="0.15">
      <c r="B12" s="176"/>
      <c r="C12" s="10" t="s">
        <v>3</v>
      </c>
      <c r="D12" s="83">
        <f>O6</f>
        <v>3</v>
      </c>
      <c r="E12" s="83" t="s">
        <v>0</v>
      </c>
      <c r="F12" s="83">
        <f>M6</f>
        <v>4</v>
      </c>
      <c r="G12" s="19">
        <f>O8</f>
        <v>3</v>
      </c>
      <c r="H12" s="83" t="s">
        <v>0</v>
      </c>
      <c r="I12" s="20">
        <f>M8</f>
        <v>2</v>
      </c>
      <c r="J12" s="83">
        <f>O10</f>
        <v>0</v>
      </c>
      <c r="K12" s="83" t="s">
        <v>0</v>
      </c>
      <c r="L12" s="83">
        <f>M10</f>
        <v>5</v>
      </c>
      <c r="M12" s="48"/>
      <c r="N12" s="26"/>
      <c r="O12" s="49"/>
      <c r="P12" s="83">
        <f>IF(Z31="","",Z31)</f>
        <v>0</v>
      </c>
      <c r="Q12" s="83" t="s">
        <v>0</v>
      </c>
      <c r="R12" s="83">
        <f>IF(AD31="","",AD31)</f>
        <v>2</v>
      </c>
      <c r="S12" s="19">
        <f>IF(Z45="","",Z45)</f>
        <v>2</v>
      </c>
      <c r="T12" s="83" t="s">
        <v>0</v>
      </c>
      <c r="U12" s="20">
        <f>IF(AD45="","",AD45)</f>
        <v>1</v>
      </c>
      <c r="V12" s="83">
        <f>IF(F37="","",F37)</f>
        <v>1</v>
      </c>
      <c r="W12" s="83" t="s">
        <v>0</v>
      </c>
      <c r="X12" s="83">
        <f>IF(J37="","",J37)</f>
        <v>6</v>
      </c>
      <c r="Y12" s="19">
        <f>IF(K45="","",K45)</f>
        <v>0</v>
      </c>
      <c r="Z12" s="83" t="s">
        <v>0</v>
      </c>
      <c r="AA12" s="20">
        <f>IF(O45="","",O45)</f>
        <v>6</v>
      </c>
      <c r="AB12" s="19">
        <f>IF(P41="","",P41)</f>
        <v>3</v>
      </c>
      <c r="AC12" s="83" t="s">
        <v>0</v>
      </c>
      <c r="AD12" s="20">
        <f>IF(T41="","",T41)</f>
        <v>0</v>
      </c>
      <c r="AE12" s="83">
        <f>IF(Z41="","",Z41)</f>
        <v>0</v>
      </c>
      <c r="AF12" s="83" t="s">
        <v>0</v>
      </c>
      <c r="AG12" s="3">
        <f>IF(AD41="","",AD41)</f>
        <v>4</v>
      </c>
      <c r="AH12" s="175"/>
      <c r="AI12" s="175"/>
      <c r="AJ12" s="175"/>
      <c r="AK12" s="175"/>
      <c r="AL12" s="175"/>
      <c r="AM12" s="175"/>
      <c r="AN12" s="175"/>
      <c r="AO12" s="175"/>
      <c r="AP12" s="175"/>
      <c r="AQ12" s="192"/>
    </row>
    <row r="13" spans="2:43" ht="18" customHeight="1" x14ac:dyDescent="0.15">
      <c r="B13" s="193" t="str">
        <f>P4</f>
        <v>横瀬</v>
      </c>
      <c r="C13" s="8" t="s">
        <v>2</v>
      </c>
      <c r="D13" s="85"/>
      <c r="E13" s="93" t="str">
        <f>IF(D14="","",IF(D14&gt;F14,"〇",IF(D14&lt;F14,"●",IF(D14=F14,"△",))))</f>
        <v>〇</v>
      </c>
      <c r="F13" s="85"/>
      <c r="G13" s="6"/>
      <c r="H13" s="93" t="str">
        <f>IF(G14="","",IF(G14&gt;I14,"〇",IF(G14&lt;I14,"●",IF(G14=I14,"△",))))</f>
        <v>〇</v>
      </c>
      <c r="I13" s="84"/>
      <c r="J13" s="85"/>
      <c r="K13" s="93" t="str">
        <f>IF(J14="","",IF(J14&gt;L14,"〇",IF(J14&lt;L14,"●",IF(J14=L14,"△",))))</f>
        <v>△</v>
      </c>
      <c r="L13" s="85"/>
      <c r="M13" s="6"/>
      <c r="N13" s="93" t="str">
        <f>IF(M14="","",IF(M14&gt;O14,"〇",IF(M14&lt;O14,"●",IF(M14=O14,"△",))))</f>
        <v>〇</v>
      </c>
      <c r="O13" s="84"/>
      <c r="P13" s="25"/>
      <c r="Q13" s="25"/>
      <c r="R13" s="25"/>
      <c r="S13" s="6"/>
      <c r="T13" s="93" t="str">
        <f>IF(S14="","",IF(S14&gt;U14,"〇",IF(S14&lt;U14,"●",IF(S14=U14,"△",))))</f>
        <v>△</v>
      </c>
      <c r="U13" s="84"/>
      <c r="V13" s="85"/>
      <c r="W13" s="93" t="str">
        <f>IF(V14="","",IF(V14&gt;X14,"〇",IF(V14&lt;X14,"●",IF(V14=X14,"△",))))</f>
        <v>●</v>
      </c>
      <c r="X13" s="85"/>
      <c r="Y13" s="6"/>
      <c r="Z13" s="93" t="str">
        <f>IF(Y14="","",IF(Y14&gt;AA14,"〇",IF(Y14&lt;AA14,"●",IF(Y14=AA14,"△",))))</f>
        <v>●</v>
      </c>
      <c r="AA13" s="84"/>
      <c r="AB13" s="6"/>
      <c r="AC13" s="85" t="str">
        <f>IF(AB14="","",IF(AB14&gt;AD14,"〇",IF(AB14&lt;AD14,"●",IF(AB14=AD14,"△",))))</f>
        <v>〇</v>
      </c>
      <c r="AD13" s="84"/>
      <c r="AE13" s="85"/>
      <c r="AF13" s="93" t="str">
        <f>IF(AE14="","",IF(AE14&gt;AG14,"〇",IF(AE14&lt;AG14,"●",IF(AE14=AG14,"△",))))</f>
        <v>●</v>
      </c>
      <c r="AG13" s="1"/>
      <c r="AH13" s="174">
        <f t="shared" ref="AH13" si="5">COUNTIF(D13:AG13,"〇")</f>
        <v>4</v>
      </c>
      <c r="AI13" s="174">
        <f>COUNTIF(D13:AG13,"●")</f>
        <v>3</v>
      </c>
      <c r="AJ13" s="174">
        <f>COUNTIF(D13:AG13,"△")+COUNTIF(D13:AG13,"▲")</f>
        <v>2</v>
      </c>
      <c r="AK13" s="174">
        <f>SUM(D14,G14,J14,M14,S14,V14,Y14,AB14,AE14)</f>
        <v>18</v>
      </c>
      <c r="AL13" s="174">
        <f>SUM(F14,I14,L14,O14,U14,X14,AA14,AD14,AG14)</f>
        <v>14</v>
      </c>
      <c r="AM13" s="174">
        <f t="shared" ref="AM13" si="6">(AH13*3)+(AJ13*1)</f>
        <v>14</v>
      </c>
      <c r="AN13" s="174">
        <f>RANK(AM13,AM5:AM24,0)</f>
        <v>5</v>
      </c>
      <c r="AO13" s="174">
        <f>AK13-AL13</f>
        <v>4</v>
      </c>
      <c r="AP13" s="174">
        <f>RANK(AO13,AO5:AO24,0)</f>
        <v>6</v>
      </c>
      <c r="AQ13" s="191">
        <v>6</v>
      </c>
    </row>
    <row r="14" spans="2:43" ht="17.25" customHeight="1" x14ac:dyDescent="0.15">
      <c r="B14" s="176"/>
      <c r="C14" s="10" t="s">
        <v>3</v>
      </c>
      <c r="D14" s="83">
        <f>R6</f>
        <v>4</v>
      </c>
      <c r="E14" s="83" t="s">
        <v>0</v>
      </c>
      <c r="F14" s="83">
        <f>P6</f>
        <v>0</v>
      </c>
      <c r="G14" s="19">
        <f>R8</f>
        <v>3</v>
      </c>
      <c r="H14" s="83" t="s">
        <v>0</v>
      </c>
      <c r="I14" s="20">
        <f>P8</f>
        <v>0</v>
      </c>
      <c r="J14" s="83">
        <f>R10</f>
        <v>0</v>
      </c>
      <c r="K14" s="83" t="s">
        <v>0</v>
      </c>
      <c r="L14" s="83">
        <f>P10</f>
        <v>0</v>
      </c>
      <c r="M14" s="19">
        <f>R12</f>
        <v>2</v>
      </c>
      <c r="N14" s="83" t="s">
        <v>0</v>
      </c>
      <c r="O14" s="20">
        <f>P12</f>
        <v>0</v>
      </c>
      <c r="P14" s="26"/>
      <c r="Q14" s="26"/>
      <c r="R14" s="26"/>
      <c r="S14" s="19">
        <f>IF(Y41="","",Y41)</f>
        <v>0</v>
      </c>
      <c r="T14" s="83" t="s">
        <v>0</v>
      </c>
      <c r="U14" s="20">
        <f>IF(U41="","",U41)</f>
        <v>0</v>
      </c>
      <c r="V14" s="83">
        <f>IF(F47="","",F47)</f>
        <v>0</v>
      </c>
      <c r="W14" s="83" t="s">
        <v>0</v>
      </c>
      <c r="X14" s="83">
        <f>IF(J47="","",J47)</f>
        <v>3</v>
      </c>
      <c r="Y14" s="19">
        <f>IF(U45="","",U45)</f>
        <v>1</v>
      </c>
      <c r="Z14" s="83" t="s">
        <v>0</v>
      </c>
      <c r="AA14" s="20">
        <f>IF(Y45="","",Y45)</f>
        <v>8</v>
      </c>
      <c r="AB14" s="19">
        <f>IF(F35="","",F35)</f>
        <v>8</v>
      </c>
      <c r="AC14" s="83" t="s">
        <v>0</v>
      </c>
      <c r="AD14" s="20">
        <f>IF(J35="","",J35)</f>
        <v>1</v>
      </c>
      <c r="AE14" s="83">
        <f>IF(O41="","",O41)</f>
        <v>0</v>
      </c>
      <c r="AF14" s="83" t="s">
        <v>0</v>
      </c>
      <c r="AG14" s="3">
        <f>IF(K41="","",K41)</f>
        <v>2</v>
      </c>
      <c r="AH14" s="175"/>
      <c r="AI14" s="175"/>
      <c r="AJ14" s="175"/>
      <c r="AK14" s="175"/>
      <c r="AL14" s="175"/>
      <c r="AM14" s="175"/>
      <c r="AN14" s="175"/>
      <c r="AO14" s="175"/>
      <c r="AP14" s="175"/>
      <c r="AQ14" s="192"/>
    </row>
    <row r="15" spans="2:43" ht="18" customHeight="1" x14ac:dyDescent="0.15">
      <c r="B15" s="193" t="str">
        <f>S4</f>
        <v>別保</v>
      </c>
      <c r="C15" s="8" t="s">
        <v>2</v>
      </c>
      <c r="D15" s="85"/>
      <c r="E15" s="93" t="str">
        <f>IF(D16="","",IF(D16&gt;F16,"〇",IF(D16&lt;F16,"●",IF(D16=F16,"△",))))</f>
        <v>〇</v>
      </c>
      <c r="F15" s="85"/>
      <c r="G15" s="6"/>
      <c r="H15" s="93" t="str">
        <f>IF(G16="","",IF(G16&gt;I16,"〇",IF(G16&lt;I16,"●",IF(G16=I16,"△",))))</f>
        <v>△</v>
      </c>
      <c r="I15" s="84"/>
      <c r="J15" s="85"/>
      <c r="K15" s="93" t="str">
        <f>IF(J16="","",IF(J16&gt;L16,"〇",IF(J16&lt;L16,"●",IF(J16=L16,"△",))))</f>
        <v>〇</v>
      </c>
      <c r="L15" s="85"/>
      <c r="M15" s="6"/>
      <c r="N15" s="85" t="str">
        <f>IF(M16="","",IF(M16&gt;O16,"〇",IF(M16&lt;O16,"●",IF(#REF!&gt;#REF!,"△",IF(#REF!&lt;#REF!,"▲",)))))</f>
        <v>●</v>
      </c>
      <c r="O15" s="84"/>
      <c r="P15" s="85"/>
      <c r="Q15" s="93" t="str">
        <f>IF(P16="","",IF(P16&gt;R16,"〇",IF(P16&lt;R16,"●",IF(P16=R16,"△",))))</f>
        <v>△</v>
      </c>
      <c r="R15" s="85"/>
      <c r="S15" s="46"/>
      <c r="T15" s="25"/>
      <c r="U15" s="47"/>
      <c r="V15" s="85"/>
      <c r="W15" s="93" t="str">
        <f>IF(V16="","",IF(V16&gt;X16,"〇",IF(V16&lt;X16,"●",IF(V16=X16,"△",))))</f>
        <v>〇</v>
      </c>
      <c r="X15" s="85"/>
      <c r="Y15" s="6"/>
      <c r="Z15" s="91" t="str">
        <f>IF(Y16="","",IF(Y16&gt;AA16,"〇",IF(Y16&lt;AA16,"●",IF(Y16=AA16,"△",))))</f>
        <v>●</v>
      </c>
      <c r="AA15" s="84"/>
      <c r="AB15" s="6"/>
      <c r="AC15" s="85" t="str">
        <f>IF(AB16="","",IF(AB16&gt;AD16,"〇",IF(AB16&lt;AD16,"●",IF(AB16=AD16,"△",))))</f>
        <v>〇</v>
      </c>
      <c r="AD15" s="84"/>
      <c r="AE15" s="85"/>
      <c r="AF15" s="85" t="str">
        <f>IF(AE16="","",IF(AE16&gt;AG16,"〇",IF(AE16&lt;AG16,"●",IF(AE16=AG16,"△",))))</f>
        <v>〇</v>
      </c>
      <c r="AG15" s="1"/>
      <c r="AH15" s="174">
        <f t="shared" ref="AH15" si="7">COUNTIF(D15:AG15,"〇")</f>
        <v>5</v>
      </c>
      <c r="AI15" s="174">
        <f>COUNTIF(D15:AG15,"●")</f>
        <v>2</v>
      </c>
      <c r="AJ15" s="174">
        <f>COUNTIF(D15:AG15,"△")+COUNTIF(D15:AG15,"▲")</f>
        <v>2</v>
      </c>
      <c r="AK15" s="174">
        <f>SUM(D16,G16,J16,M16,P16,V16,Y16,AB16,AE16)</f>
        <v>17</v>
      </c>
      <c r="AL15" s="174">
        <f>SUM(F16,I16,L16,O16,R16,X16,AA16,AD16,AG16)</f>
        <v>7</v>
      </c>
      <c r="AM15" s="174">
        <f t="shared" ref="AM15" si="8">(AH15*3)+(AJ15*1)</f>
        <v>17</v>
      </c>
      <c r="AN15" s="174">
        <f>RANK(AM15,AM5:AM24,0)</f>
        <v>4</v>
      </c>
      <c r="AO15" s="174">
        <f>AK15-AL15</f>
        <v>10</v>
      </c>
      <c r="AP15" s="174">
        <f>RANK(AO15,AO5:AO24,0)</f>
        <v>5</v>
      </c>
      <c r="AQ15" s="191">
        <v>4</v>
      </c>
    </row>
    <row r="16" spans="2:43" ht="18" customHeight="1" x14ac:dyDescent="0.15">
      <c r="B16" s="176"/>
      <c r="C16" s="10" t="s">
        <v>3</v>
      </c>
      <c r="D16" s="83">
        <f>U6</f>
        <v>1</v>
      </c>
      <c r="E16" s="83" t="s">
        <v>0</v>
      </c>
      <c r="F16" s="83">
        <f>S6</f>
        <v>0</v>
      </c>
      <c r="G16" s="19">
        <f>U8</f>
        <v>1</v>
      </c>
      <c r="H16" s="83" t="s">
        <v>0</v>
      </c>
      <c r="I16" s="20">
        <f>S8</f>
        <v>1</v>
      </c>
      <c r="J16" s="83">
        <f>U10</f>
        <v>2</v>
      </c>
      <c r="K16" s="83" t="s">
        <v>0</v>
      </c>
      <c r="L16" s="83">
        <f>S10</f>
        <v>1</v>
      </c>
      <c r="M16" s="19">
        <f>U12</f>
        <v>1</v>
      </c>
      <c r="N16" s="83" t="s">
        <v>0</v>
      </c>
      <c r="O16" s="20">
        <f>S12</f>
        <v>2</v>
      </c>
      <c r="P16" s="83">
        <f>U14</f>
        <v>0</v>
      </c>
      <c r="Q16" s="83" t="s">
        <v>0</v>
      </c>
      <c r="R16" s="83">
        <f>S14</f>
        <v>0</v>
      </c>
      <c r="S16" s="48"/>
      <c r="T16" s="26"/>
      <c r="U16" s="49"/>
      <c r="V16" s="83">
        <f>IF(F33="","",F33)</f>
        <v>5</v>
      </c>
      <c r="W16" s="83" t="s">
        <v>0</v>
      </c>
      <c r="X16" s="83">
        <f>IF(J33="","",J33)</f>
        <v>1</v>
      </c>
      <c r="Y16" s="19">
        <f>IF(AE33="","",AE33)</f>
        <v>1</v>
      </c>
      <c r="Z16" s="83" t="s">
        <v>0</v>
      </c>
      <c r="AA16" s="20">
        <f>IF(AI33="","",AI33)</f>
        <v>2</v>
      </c>
      <c r="AB16" s="19">
        <f>IF(J41="","",J41)</f>
        <v>4</v>
      </c>
      <c r="AC16" s="83" t="s">
        <v>0</v>
      </c>
      <c r="AD16" s="20">
        <f>IF(F41="","",F41)</f>
        <v>0</v>
      </c>
      <c r="AE16" s="83">
        <f>IF(T33="","",T33)</f>
        <v>2</v>
      </c>
      <c r="AF16" s="83" t="s">
        <v>0</v>
      </c>
      <c r="AG16" s="3">
        <f>IF(P33="","",P33)</f>
        <v>0</v>
      </c>
      <c r="AH16" s="175"/>
      <c r="AI16" s="175"/>
      <c r="AJ16" s="175"/>
      <c r="AK16" s="175"/>
      <c r="AL16" s="175"/>
      <c r="AM16" s="175"/>
      <c r="AN16" s="175"/>
      <c r="AO16" s="175"/>
      <c r="AP16" s="175"/>
      <c r="AQ16" s="192"/>
    </row>
    <row r="17" spans="2:43" ht="18" customHeight="1" x14ac:dyDescent="0.15">
      <c r="B17" s="193" t="str">
        <f>V4</f>
        <v>田尻</v>
      </c>
      <c r="C17" s="8" t="s">
        <v>2</v>
      </c>
      <c r="D17" s="85"/>
      <c r="E17" s="93" t="str">
        <f>IF(D18="","",IF(D18&gt;F18,"〇",IF(D18&lt;F18,"●",IF(D18=F18,"△",))))</f>
        <v>〇</v>
      </c>
      <c r="F17" s="85"/>
      <c r="G17" s="6"/>
      <c r="H17" s="93" t="str">
        <f>IF(G18="","",IF(G18&gt;I18,"〇",IF(G18&lt;I18,"●",IF(G18=I18,"△",))))</f>
        <v>〇</v>
      </c>
      <c r="I17" s="84"/>
      <c r="J17" s="85"/>
      <c r="K17" s="93" t="str">
        <f>IF(J18="","",IF(J18&gt;L18,"〇",IF(J18&lt;L18,"●",IF(J18=L18,"△",))))</f>
        <v>●</v>
      </c>
      <c r="L17" s="85"/>
      <c r="M17" s="6"/>
      <c r="N17" s="93" t="str">
        <f>IF(M18="","",IF(M18&gt;O18,"〇",IF(M18&lt;O18,"●",IF(M18=O18,"△",))))</f>
        <v>〇</v>
      </c>
      <c r="O17" s="84"/>
      <c r="P17" s="85"/>
      <c r="Q17" s="93" t="str">
        <f>IF(P18="","",IF(P18&gt;R18,"〇",IF(P18&lt;R18,"●",IF(P18=R18,"△",))))</f>
        <v>〇</v>
      </c>
      <c r="R17" s="85"/>
      <c r="S17" s="6"/>
      <c r="T17" s="93" t="str">
        <f>IF(S18="","",IF(S18&gt;U18,"〇",IF(S18&lt;U18,"●",IF(S18=U18,"△",))))</f>
        <v>●</v>
      </c>
      <c r="U17" s="84"/>
      <c r="V17" s="25"/>
      <c r="W17" s="25"/>
      <c r="X17" s="25"/>
      <c r="Y17" s="6"/>
      <c r="Z17" s="85" t="str">
        <f>IF(Y18="","",IF(Y18&gt;AA18,"〇",IF(Y18&lt;AA18,"●",IF(Y18=AA18,"△",))))</f>
        <v>〇</v>
      </c>
      <c r="AA17" s="84"/>
      <c r="AB17" s="6"/>
      <c r="AC17" s="93" t="str">
        <f>IF(AB18="","",IF(AB18&gt;AD18,"〇",IF(AB18&lt;AD18,"●",IF(AB18=AD18,"△",))))</f>
        <v>〇</v>
      </c>
      <c r="AD17" s="84"/>
      <c r="AE17" s="85"/>
      <c r="AF17" s="91" t="str">
        <f>IF(AE18="","",IF(AE18&gt;AG18,"〇",IF(AE18&lt;AG18,"●",IF(AE18=AG18,"△",))))</f>
        <v>●</v>
      </c>
      <c r="AG17" s="1"/>
      <c r="AH17" s="174">
        <f t="shared" ref="AH17" si="9">COUNTIF(D17:AG17,"〇")</f>
        <v>6</v>
      </c>
      <c r="AI17" s="174">
        <f>COUNTIF(D17:AG17,"●")</f>
        <v>3</v>
      </c>
      <c r="AJ17" s="174">
        <f>COUNTIF(D17:AG17,"△")+COUNTIF(D17:AG17,"▲")</f>
        <v>0</v>
      </c>
      <c r="AK17" s="174">
        <f>SUM(D18,G18,J18,M18,P18,S18,Y18,AB18,AE18)</f>
        <v>34</v>
      </c>
      <c r="AL17" s="174">
        <f>SUM(F18,I18,L18,O18,R18,U18,AA18,AD18,AG18)</f>
        <v>13</v>
      </c>
      <c r="AM17" s="174">
        <f t="shared" ref="AM17" si="10">(AH17*3)+(AJ17*1)</f>
        <v>18</v>
      </c>
      <c r="AN17" s="174">
        <f>RANK(AM17,AM5:AM24,0)</f>
        <v>2</v>
      </c>
      <c r="AO17" s="174">
        <f>AK17-AL17</f>
        <v>21</v>
      </c>
      <c r="AP17" s="174">
        <f>RANK(AO17,AO5:AO24,0)</f>
        <v>2</v>
      </c>
      <c r="AQ17" s="191">
        <v>2</v>
      </c>
    </row>
    <row r="18" spans="2:43" ht="18" customHeight="1" x14ac:dyDescent="0.15">
      <c r="B18" s="176"/>
      <c r="C18" s="10" t="s">
        <v>3</v>
      </c>
      <c r="D18" s="83">
        <f>X6</f>
        <v>9</v>
      </c>
      <c r="E18" s="83" t="s">
        <v>0</v>
      </c>
      <c r="F18" s="83">
        <f>V6</f>
        <v>0</v>
      </c>
      <c r="G18" s="19">
        <f>X8</f>
        <v>2</v>
      </c>
      <c r="H18" s="83" t="s">
        <v>0</v>
      </c>
      <c r="I18" s="20">
        <f>V8</f>
        <v>0</v>
      </c>
      <c r="J18" s="83">
        <f>X10</f>
        <v>2</v>
      </c>
      <c r="K18" s="83" t="s">
        <v>0</v>
      </c>
      <c r="L18" s="83">
        <f>V10</f>
        <v>3</v>
      </c>
      <c r="M18" s="19">
        <f>X12</f>
        <v>6</v>
      </c>
      <c r="N18" s="83" t="s">
        <v>0</v>
      </c>
      <c r="O18" s="20">
        <f>V12</f>
        <v>1</v>
      </c>
      <c r="P18" s="83">
        <f>X14</f>
        <v>3</v>
      </c>
      <c r="Q18" s="83" t="s">
        <v>0</v>
      </c>
      <c r="R18" s="83">
        <f>V14</f>
        <v>0</v>
      </c>
      <c r="S18" s="19">
        <f>X16</f>
        <v>1</v>
      </c>
      <c r="T18" s="83" t="s">
        <v>0</v>
      </c>
      <c r="U18" s="20">
        <f>V16</f>
        <v>5</v>
      </c>
      <c r="V18" s="26"/>
      <c r="W18" s="26"/>
      <c r="X18" s="26"/>
      <c r="Y18" s="19">
        <f>IF(U33="","",U33)</f>
        <v>4</v>
      </c>
      <c r="Z18" s="83" t="s">
        <v>0</v>
      </c>
      <c r="AA18" s="20">
        <f>IF(Y33="","",Y33)</f>
        <v>0</v>
      </c>
      <c r="AB18" s="19">
        <f>IF(P47="","",P47)</f>
        <v>4</v>
      </c>
      <c r="AC18" s="83" t="s">
        <v>0</v>
      </c>
      <c r="AD18" s="20">
        <f>IF(T47="","",T47)</f>
        <v>0</v>
      </c>
      <c r="AE18" s="83">
        <f>IF(AI37="","",AI37)</f>
        <v>3</v>
      </c>
      <c r="AF18" s="83" t="s">
        <v>0</v>
      </c>
      <c r="AG18" s="3">
        <f>IF(AE37="","",AE37)</f>
        <v>4</v>
      </c>
      <c r="AH18" s="175"/>
      <c r="AI18" s="175"/>
      <c r="AJ18" s="175"/>
      <c r="AK18" s="175"/>
      <c r="AL18" s="175"/>
      <c r="AM18" s="175"/>
      <c r="AN18" s="175"/>
      <c r="AO18" s="175"/>
      <c r="AP18" s="175"/>
      <c r="AQ18" s="192"/>
    </row>
    <row r="19" spans="2:43" ht="18" customHeight="1" x14ac:dyDescent="0.15">
      <c r="B19" s="193" t="str">
        <f>Y4</f>
        <v>滝尾下郡</v>
      </c>
      <c r="C19" s="8" t="s">
        <v>2</v>
      </c>
      <c r="D19" s="85"/>
      <c r="E19" s="93" t="str">
        <f>IF(D20="","",IF(D20&gt;F20,"〇",IF(D20&lt;F20,"●",IF(D20=F20,"△",))))</f>
        <v>〇</v>
      </c>
      <c r="F19" s="85"/>
      <c r="G19" s="6"/>
      <c r="H19" s="93" t="str">
        <f>IF(G20="","",IF(G20&gt;I20,"〇",IF(G20&lt;I20,"●",IF(G20=I20,"△",))))</f>
        <v>〇</v>
      </c>
      <c r="I19" s="84"/>
      <c r="J19" s="85"/>
      <c r="K19" s="93" t="str">
        <f>IF(J20="","",IF(J20&gt;L20,"〇",IF(J20&lt;L20,"●",IF(J20=L20,"△",))))</f>
        <v>〇</v>
      </c>
      <c r="L19" s="85"/>
      <c r="M19" s="6"/>
      <c r="N19" s="93" t="str">
        <f>IF(M20="","",IF(M20&gt;O20,"〇",IF(M20&lt;O20,"●",IF(M20=O20,"△",))))</f>
        <v>〇</v>
      </c>
      <c r="O19" s="84"/>
      <c r="P19" s="85"/>
      <c r="Q19" s="93" t="str">
        <f>IF(P20="","",IF(P20&gt;R20,"〇",IF(P20&lt;R20,"●",IF(P20=R20,"△",))))</f>
        <v>〇</v>
      </c>
      <c r="R19" s="85"/>
      <c r="S19" s="6"/>
      <c r="T19" s="91" t="str">
        <f>IF(S20="","",IF(S20&gt;U20,"〇",IF(S20&lt;U20,"●",IF(S20=U20,"△",))))</f>
        <v>〇</v>
      </c>
      <c r="U19" s="84"/>
      <c r="V19" s="85"/>
      <c r="W19" s="93" t="str">
        <f>IF(V20="","",IF(V20&gt;X20,"〇",IF(V20&lt;X20,"●",IF(V20=X20,"△",))))</f>
        <v>●</v>
      </c>
      <c r="X19" s="85"/>
      <c r="Y19" s="46"/>
      <c r="Z19" s="25"/>
      <c r="AA19" s="47"/>
      <c r="AB19" s="53"/>
      <c r="AC19" s="85" t="str">
        <f>IF(AB20="","",IF(AB20&gt;AD20,"〇",IF(AB20&lt;AD20,"●",IF(AB20=AD20,"△",))))</f>
        <v>〇</v>
      </c>
      <c r="AD19" s="54"/>
      <c r="AE19" s="85"/>
      <c r="AF19" s="93" t="str">
        <f>IF(AE20="","",IF(AE20&gt;AG20,"〇",IF(AE20&lt;AG20,"●",IF(AE20=AG20,"△",))))</f>
        <v>〇</v>
      </c>
      <c r="AG19" s="1"/>
      <c r="AH19" s="174">
        <f t="shared" ref="AH19" si="11">COUNTIF(D19:AG19,"〇")</f>
        <v>8</v>
      </c>
      <c r="AI19" s="174">
        <f>COUNTIF(D19:AG19,"●")</f>
        <v>1</v>
      </c>
      <c r="AJ19" s="174">
        <f>COUNTIF(D19:AG19,"△")+COUNTIF(D19:AG19,"▲")</f>
        <v>0</v>
      </c>
      <c r="AK19" s="174">
        <f>SUM(D20,G20,J20,M20,P20,S20,V20,AB20,AE20)</f>
        <v>41</v>
      </c>
      <c r="AL19" s="174">
        <f>SUM(F20,I20,L20,O20,R20,U20,X20,AD20,AG20)</f>
        <v>10</v>
      </c>
      <c r="AM19" s="174">
        <f t="shared" ref="AM19" si="12">(AH19*3)+(AJ19*1)</f>
        <v>24</v>
      </c>
      <c r="AN19" s="174">
        <f>RANK(AM19,AM5:AM24,0)</f>
        <v>1</v>
      </c>
      <c r="AO19" s="174">
        <f>AK19-AL19</f>
        <v>31</v>
      </c>
      <c r="AP19" s="174">
        <f>RANK(AO19,AO5:AO24,0)</f>
        <v>1</v>
      </c>
      <c r="AQ19" s="191">
        <v>1</v>
      </c>
    </row>
    <row r="20" spans="2:43" ht="18" customHeight="1" x14ac:dyDescent="0.15">
      <c r="B20" s="176"/>
      <c r="C20" s="10" t="s">
        <v>3</v>
      </c>
      <c r="D20" s="83">
        <f>AA6</f>
        <v>2</v>
      </c>
      <c r="E20" s="83" t="s">
        <v>0</v>
      </c>
      <c r="F20" s="83">
        <f>Y6</f>
        <v>0</v>
      </c>
      <c r="G20" s="19">
        <f>AA8</f>
        <v>4</v>
      </c>
      <c r="H20" s="83" t="s">
        <v>0</v>
      </c>
      <c r="I20" s="20">
        <f>Y8</f>
        <v>0</v>
      </c>
      <c r="J20" s="83">
        <f>AA10</f>
        <v>4</v>
      </c>
      <c r="K20" s="83" t="s">
        <v>0</v>
      </c>
      <c r="L20" s="83">
        <f>Y10</f>
        <v>2</v>
      </c>
      <c r="M20" s="19">
        <f>AA12</f>
        <v>6</v>
      </c>
      <c r="N20" s="83" t="s">
        <v>0</v>
      </c>
      <c r="O20" s="20">
        <f>Y12</f>
        <v>0</v>
      </c>
      <c r="P20" s="83">
        <f>AA14</f>
        <v>8</v>
      </c>
      <c r="Q20" s="83" t="s">
        <v>0</v>
      </c>
      <c r="R20" s="83">
        <f>Y14</f>
        <v>1</v>
      </c>
      <c r="S20" s="19">
        <f>AA16</f>
        <v>2</v>
      </c>
      <c r="T20" s="83" t="s">
        <v>0</v>
      </c>
      <c r="U20" s="20">
        <f>Y16</f>
        <v>1</v>
      </c>
      <c r="V20" s="83">
        <f>AA18</f>
        <v>0</v>
      </c>
      <c r="W20" s="83" t="s">
        <v>0</v>
      </c>
      <c r="X20" s="83">
        <f>Y18</f>
        <v>4</v>
      </c>
      <c r="Y20" s="48"/>
      <c r="Z20" s="26"/>
      <c r="AA20" s="49"/>
      <c r="AB20" s="55">
        <f>IF(K33="","",K33)</f>
        <v>13</v>
      </c>
      <c r="AC20" s="56" t="s">
        <v>0</v>
      </c>
      <c r="AD20" s="57">
        <f>IF(O33="","",O33)</f>
        <v>1</v>
      </c>
      <c r="AE20" s="83">
        <f>IF(O35="","",O35)</f>
        <v>2</v>
      </c>
      <c r="AF20" s="83" t="s">
        <v>0</v>
      </c>
      <c r="AG20" s="3">
        <f>IF(K35="","",K35)</f>
        <v>1</v>
      </c>
      <c r="AH20" s="175"/>
      <c r="AI20" s="175"/>
      <c r="AJ20" s="175"/>
      <c r="AK20" s="175"/>
      <c r="AL20" s="175"/>
      <c r="AM20" s="175"/>
      <c r="AN20" s="175"/>
      <c r="AO20" s="175"/>
      <c r="AP20" s="175"/>
      <c r="AQ20" s="192"/>
    </row>
    <row r="21" spans="2:43" ht="18" customHeight="1" x14ac:dyDescent="0.15">
      <c r="B21" s="196" t="str">
        <f>AB4</f>
        <v>南大分Ｂ</v>
      </c>
      <c r="C21" s="8" t="s">
        <v>2</v>
      </c>
      <c r="D21" s="15"/>
      <c r="E21" s="93" t="str">
        <f>IF(D22="","",IF(D22&gt;F22,"〇",IF(D22&lt;F22,"●",IF(D22=F22,"△",))))</f>
        <v>●</v>
      </c>
      <c r="F21" s="15"/>
      <c r="G21" s="51"/>
      <c r="H21" s="93" t="str">
        <f>IF(G22="","",IF(G22&gt;I22,"〇",IF(G22&lt;I22,"●",IF(G22=I22,"△",))))</f>
        <v>●</v>
      </c>
      <c r="I21" s="52"/>
      <c r="J21" s="15"/>
      <c r="K21" s="93" t="str">
        <f>IF(J22="","",IF(J22&gt;L22,"〇",IF(J22&lt;L22,"●",IF(J22=L22,"△",))))</f>
        <v>●</v>
      </c>
      <c r="L21" s="15"/>
      <c r="M21" s="51"/>
      <c r="N21" s="93" t="str">
        <f>IF(M22="","",IF(M22&gt;O22,"〇",IF(M22&lt;O22,"●",IF(M22=O22,"△",))))</f>
        <v>●</v>
      </c>
      <c r="O21" s="52"/>
      <c r="P21" s="15"/>
      <c r="Q21" s="90" t="str">
        <f>IF(P22="","",IF(P22&gt;R22,"〇",IF(P22&lt;R22,"●",IF(#REF!&gt;#REF!,"△",IF(#REF!&lt;#REF!,"▲",)))))</f>
        <v>●</v>
      </c>
      <c r="R21" s="15"/>
      <c r="S21" s="51"/>
      <c r="T21" s="93" t="str">
        <f>IF(S22="","",IF(S22&gt;U22,"〇",IF(S22&lt;U22,"●",IF(S22=U22,"△",))))</f>
        <v>●</v>
      </c>
      <c r="U21" s="52"/>
      <c r="V21" s="15"/>
      <c r="W21" s="93" t="str">
        <f>IF(V22="","",IF(V22&gt;X22,"〇",IF(V22&lt;X22,"●",IF(V22=X22,"△",))))</f>
        <v>●</v>
      </c>
      <c r="X21" s="15"/>
      <c r="Y21" s="58"/>
      <c r="Z21" s="93" t="str">
        <f>IF(Y22="","",IF(Y22&gt;AA22,"〇",IF(Y22&lt;AA22,"●",IF(Y22=AA22,"△",))))</f>
        <v>●</v>
      </c>
      <c r="AA21" s="59"/>
      <c r="AB21" s="60"/>
      <c r="AC21" s="61"/>
      <c r="AD21" s="62"/>
      <c r="AE21" s="15"/>
      <c r="AF21" s="85" t="str">
        <f>IF(AE22="","",IF(AE22&gt;AG22,"〇",IF(AE22&lt;AG22,"●",IF(AE22=AG22,"△",))))</f>
        <v>●</v>
      </c>
      <c r="AG21" s="16"/>
      <c r="AH21" s="174">
        <f t="shared" ref="AH21" si="13">COUNTIF(D21:AG21,"〇")</f>
        <v>0</v>
      </c>
      <c r="AI21" s="174">
        <f>COUNTIF(D21:AG21,"●")</f>
        <v>9</v>
      </c>
      <c r="AJ21" s="174">
        <f>COUNTIF(D21:AG21,"△")+COUNTIF(D21:AG21,"▲")</f>
        <v>0</v>
      </c>
      <c r="AK21" s="174">
        <f>SUM(D22,G22,J22,M22,P22,S22,V22,Y22,AE22)</f>
        <v>2</v>
      </c>
      <c r="AL21" s="174">
        <f>SUM(F22,I22,L22,O22,R22,U22,X22,AA22,AG22)</f>
        <v>70</v>
      </c>
      <c r="AM21" s="174">
        <f t="shared" ref="AM21" si="14">(AH21*3)+(AJ21*1)</f>
        <v>0</v>
      </c>
      <c r="AN21" s="174">
        <f>RANK(AM21,AM5:AM24,0)</f>
        <v>10</v>
      </c>
      <c r="AO21" s="174">
        <f>AK21-AL21</f>
        <v>-68</v>
      </c>
      <c r="AP21" s="174">
        <f>RANK(AO21,AO5:AO24,0)</f>
        <v>10</v>
      </c>
      <c r="AQ21" s="191">
        <v>10</v>
      </c>
    </row>
    <row r="22" spans="2:43" ht="18" customHeight="1" x14ac:dyDescent="0.15">
      <c r="B22" s="197"/>
      <c r="C22" s="10" t="s">
        <v>3</v>
      </c>
      <c r="D22" s="15">
        <f>AD6</f>
        <v>0</v>
      </c>
      <c r="E22" s="15" t="s">
        <v>0</v>
      </c>
      <c r="F22" s="15">
        <f>AB6</f>
        <v>5</v>
      </c>
      <c r="G22" s="51">
        <f>AD8</f>
        <v>0</v>
      </c>
      <c r="H22" s="15" t="s">
        <v>0</v>
      </c>
      <c r="I22" s="52">
        <f>AB8</f>
        <v>8</v>
      </c>
      <c r="J22" s="15">
        <f>AD10</f>
        <v>0</v>
      </c>
      <c r="K22" s="15" t="s">
        <v>0</v>
      </c>
      <c r="L22" s="15">
        <f>AB10</f>
        <v>15</v>
      </c>
      <c r="M22" s="51">
        <f>AD12</f>
        <v>0</v>
      </c>
      <c r="N22" s="15" t="s">
        <v>0</v>
      </c>
      <c r="O22" s="52">
        <f>AB12</f>
        <v>3</v>
      </c>
      <c r="P22" s="15">
        <f>AD14</f>
        <v>1</v>
      </c>
      <c r="Q22" s="15" t="s">
        <v>0</v>
      </c>
      <c r="R22" s="15">
        <f>AB14</f>
        <v>8</v>
      </c>
      <c r="S22" s="51">
        <f>AD16</f>
        <v>0</v>
      </c>
      <c r="T22" s="15" t="s">
        <v>0</v>
      </c>
      <c r="U22" s="52">
        <f>AB16</f>
        <v>4</v>
      </c>
      <c r="V22" s="15">
        <f>AD18</f>
        <v>0</v>
      </c>
      <c r="W22" s="15" t="s">
        <v>0</v>
      </c>
      <c r="X22" s="15">
        <f>AB18</f>
        <v>4</v>
      </c>
      <c r="Y22" s="58">
        <f>AD20</f>
        <v>1</v>
      </c>
      <c r="Z22" s="63" t="s">
        <v>0</v>
      </c>
      <c r="AA22" s="59">
        <f>AB20</f>
        <v>13</v>
      </c>
      <c r="AB22" s="60"/>
      <c r="AC22" s="61"/>
      <c r="AD22" s="62"/>
      <c r="AE22" s="15">
        <f>IF(Z33="","",Z33)</f>
        <v>0</v>
      </c>
      <c r="AF22" s="15" t="s">
        <v>0</v>
      </c>
      <c r="AG22" s="16">
        <f>IF(AD33="","",AD33)</f>
        <v>10</v>
      </c>
      <c r="AH22" s="175"/>
      <c r="AI22" s="175"/>
      <c r="AJ22" s="175"/>
      <c r="AK22" s="175"/>
      <c r="AL22" s="175"/>
      <c r="AM22" s="175"/>
      <c r="AN22" s="175"/>
      <c r="AO22" s="175"/>
      <c r="AP22" s="175"/>
      <c r="AQ22" s="192"/>
    </row>
    <row r="23" spans="2:43" ht="18" customHeight="1" x14ac:dyDescent="0.15">
      <c r="B23" s="193" t="str">
        <f>AE4</f>
        <v>明野東</v>
      </c>
      <c r="C23" s="8" t="s">
        <v>2</v>
      </c>
      <c r="D23" s="85"/>
      <c r="E23" s="91" t="str">
        <f>IF(D24="","",IF(D24&gt;F24,"〇",IF(D24&lt;F24,"●",IF(D24=F24,"△",))))</f>
        <v>●</v>
      </c>
      <c r="F23" s="85"/>
      <c r="G23" s="6"/>
      <c r="H23" s="98" t="str">
        <f>IF(G24="","",IF(G24&gt;I24,"〇",IF(G24&lt;I24,"●",IF(G24=I24,"△",))))</f>
        <v>〇</v>
      </c>
      <c r="I23" s="84"/>
      <c r="J23" s="85"/>
      <c r="K23" s="91" t="str">
        <f>IF(J24="","",IF(J24&gt;L24,"〇",IF(J24&lt;L24,"●",IF(J24=L24,"△",))))</f>
        <v>〇</v>
      </c>
      <c r="L23" s="85"/>
      <c r="M23" s="6"/>
      <c r="N23" s="93" t="str">
        <f>IF(M24="","",IF(M24&gt;O24,"〇",IF(M24&lt;O24,"●",IF(M24=O24,"△",))))</f>
        <v>〇</v>
      </c>
      <c r="O23" s="84"/>
      <c r="P23" s="85"/>
      <c r="Q23" s="93" t="str">
        <f>IF(P24="","",IF(P24&gt;R24,"〇",IF(P24&lt;R24,"●",IF(P24=R24,"△",))))</f>
        <v>〇</v>
      </c>
      <c r="R23" s="85"/>
      <c r="S23" s="6"/>
      <c r="T23" s="93" t="str">
        <f>IF(S24="","",IF(S24&gt;U24,"〇",IF(S24&lt;U24,"●",IF(S24=U24,"△",))))</f>
        <v>●</v>
      </c>
      <c r="U23" s="84"/>
      <c r="V23" s="85"/>
      <c r="W23" s="91" t="str">
        <f>IF(V24="","",IF(V24&gt;X24,"〇",IF(V24&lt;X24,"●",IF(V24=X24,"△",))))</f>
        <v>〇</v>
      </c>
      <c r="X23" s="85"/>
      <c r="Y23" s="6"/>
      <c r="Z23" s="93" t="str">
        <f>IF(Y24="","",IF(Y24&gt;AA24,"〇",IF(Y24&lt;AA24,"●",IF(Y24=AA24,"△",))))</f>
        <v>●</v>
      </c>
      <c r="AA23" s="84"/>
      <c r="AB23" s="6"/>
      <c r="AC23" s="93" t="str">
        <f>IF(AB24="","",IF(AB24&gt;AD24,"〇",IF(AB24&lt;AD24,"●",IF(AB24=AD24,"△",))))</f>
        <v>〇</v>
      </c>
      <c r="AD23" s="84"/>
      <c r="AE23" s="25"/>
      <c r="AF23" s="25"/>
      <c r="AG23" s="27"/>
      <c r="AH23" s="174">
        <f t="shared" ref="AH23" si="15">COUNTIF(D23:AG23,"〇")</f>
        <v>6</v>
      </c>
      <c r="AI23" s="174">
        <f>COUNTIF(D23:AG23,"●")</f>
        <v>3</v>
      </c>
      <c r="AJ23" s="174">
        <f>COUNTIF(D23:AG23,"△")+COUNTIF(D23:AG23,"▲")</f>
        <v>0</v>
      </c>
      <c r="AK23" s="174">
        <f>SUM(D24,G24,J24,M24,P24,S24,V24,Y24,AB24)</f>
        <v>29</v>
      </c>
      <c r="AL23" s="174">
        <f>SUM(F24,I24,L24,O24,R24,U24,X24,AA24,AD24)</f>
        <v>13</v>
      </c>
      <c r="AM23" s="174">
        <f t="shared" ref="AM23" si="16">(AH23*3)+(AJ23*1)</f>
        <v>18</v>
      </c>
      <c r="AN23" s="174">
        <f>RANK(AM23,AM5:AM24,0)</f>
        <v>2</v>
      </c>
      <c r="AO23" s="174">
        <f>AK23-AL23</f>
        <v>16</v>
      </c>
      <c r="AP23" s="174">
        <f>RANK(AO23,AO5:AO24,0)</f>
        <v>4</v>
      </c>
      <c r="AQ23" s="191">
        <v>3</v>
      </c>
    </row>
    <row r="24" spans="2:43" ht="18" customHeight="1" x14ac:dyDescent="0.15">
      <c r="B24" s="176"/>
      <c r="C24" s="10" t="s">
        <v>3</v>
      </c>
      <c r="D24" s="83">
        <f>AG6</f>
        <v>1</v>
      </c>
      <c r="E24" s="83" t="s">
        <v>0</v>
      </c>
      <c r="F24" s="83">
        <f>AE6</f>
        <v>6</v>
      </c>
      <c r="G24" s="19">
        <f>AG8</f>
        <v>6</v>
      </c>
      <c r="H24" s="83" t="s">
        <v>0</v>
      </c>
      <c r="I24" s="20">
        <f>AE8</f>
        <v>0</v>
      </c>
      <c r="J24" s="83">
        <f>AG10</f>
        <v>1</v>
      </c>
      <c r="K24" s="83" t="s">
        <v>0</v>
      </c>
      <c r="L24" s="83">
        <f>AE10</f>
        <v>0</v>
      </c>
      <c r="M24" s="19">
        <f>AG12</f>
        <v>4</v>
      </c>
      <c r="N24" s="83" t="s">
        <v>0</v>
      </c>
      <c r="O24" s="20">
        <f>AE12</f>
        <v>0</v>
      </c>
      <c r="P24" s="83">
        <f>AG14</f>
        <v>2</v>
      </c>
      <c r="Q24" s="83" t="s">
        <v>0</v>
      </c>
      <c r="R24" s="83">
        <f>AE14</f>
        <v>0</v>
      </c>
      <c r="S24" s="19">
        <f>AG16</f>
        <v>0</v>
      </c>
      <c r="T24" s="83" t="s">
        <v>0</v>
      </c>
      <c r="U24" s="20">
        <f>AE16</f>
        <v>2</v>
      </c>
      <c r="V24" s="83">
        <f>AG18</f>
        <v>4</v>
      </c>
      <c r="W24" s="83" t="s">
        <v>0</v>
      </c>
      <c r="X24" s="83">
        <f>AE18</f>
        <v>3</v>
      </c>
      <c r="Y24" s="19">
        <f>AG20</f>
        <v>1</v>
      </c>
      <c r="Z24" s="83" t="s">
        <v>0</v>
      </c>
      <c r="AA24" s="20">
        <f>AE20</f>
        <v>2</v>
      </c>
      <c r="AB24" s="19">
        <f>AG22</f>
        <v>10</v>
      </c>
      <c r="AC24" s="83" t="s">
        <v>0</v>
      </c>
      <c r="AD24" s="20">
        <f>AE22</f>
        <v>0</v>
      </c>
      <c r="AE24" s="26"/>
      <c r="AF24" s="26"/>
      <c r="AG24" s="28"/>
      <c r="AH24" s="175"/>
      <c r="AI24" s="175"/>
      <c r="AJ24" s="175"/>
      <c r="AK24" s="175"/>
      <c r="AL24" s="175"/>
      <c r="AM24" s="175"/>
      <c r="AN24" s="175"/>
      <c r="AO24" s="175"/>
      <c r="AP24" s="175"/>
      <c r="AQ24" s="192"/>
    </row>
    <row r="25" spans="2:43" x14ac:dyDescent="0.15">
      <c r="B25" s="24"/>
      <c r="C25" s="17"/>
      <c r="D25" s="15"/>
      <c r="E25" s="15"/>
      <c r="F25" s="1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7" spans="2:43" x14ac:dyDescent="0.15">
      <c r="C27" s="22" t="s">
        <v>26</v>
      </c>
      <c r="D27" s="130" t="s">
        <v>19</v>
      </c>
      <c r="E27" s="130"/>
      <c r="F27" s="131" t="s">
        <v>20</v>
      </c>
      <c r="G27" s="132"/>
      <c r="H27" s="132"/>
      <c r="I27" s="132"/>
      <c r="J27" s="133"/>
      <c r="K27" s="132" t="s">
        <v>21</v>
      </c>
      <c r="L27" s="134"/>
      <c r="M27" s="134"/>
      <c r="N27" s="134"/>
      <c r="O27" s="134"/>
      <c r="P27" s="131" t="s">
        <v>22</v>
      </c>
      <c r="Q27" s="134"/>
      <c r="R27" s="134"/>
      <c r="S27" s="134"/>
      <c r="T27" s="135"/>
      <c r="U27" s="132" t="s">
        <v>23</v>
      </c>
      <c r="V27" s="132"/>
      <c r="W27" s="132"/>
      <c r="X27" s="132"/>
      <c r="Y27" s="132"/>
      <c r="Z27" s="132" t="s">
        <v>61</v>
      </c>
      <c r="AA27" s="132"/>
      <c r="AB27" s="132"/>
      <c r="AC27" s="132"/>
      <c r="AD27" s="132"/>
      <c r="AE27" s="206" t="s">
        <v>178</v>
      </c>
      <c r="AF27" s="207"/>
      <c r="AG27" s="207"/>
      <c r="AH27" s="207"/>
      <c r="AI27" s="104"/>
    </row>
    <row r="28" spans="2:43" ht="21" customHeight="1" x14ac:dyDescent="0.15">
      <c r="C28" s="153" t="s">
        <v>201</v>
      </c>
      <c r="D28" s="138" t="s">
        <v>202</v>
      </c>
      <c r="E28" s="198"/>
      <c r="F28" s="138" t="s">
        <v>35</v>
      </c>
      <c r="G28" s="169"/>
      <c r="H28" s="85" t="s">
        <v>0</v>
      </c>
      <c r="I28" s="159" t="s">
        <v>50</v>
      </c>
      <c r="J28" s="160"/>
      <c r="K28" s="138"/>
      <c r="L28" s="130"/>
      <c r="M28" s="85" t="s">
        <v>0</v>
      </c>
      <c r="N28" s="159"/>
      <c r="O28" s="160"/>
      <c r="P28" s="138" t="s">
        <v>45</v>
      </c>
      <c r="Q28" s="130"/>
      <c r="R28" s="85" t="s">
        <v>0</v>
      </c>
      <c r="S28" s="159" t="s">
        <v>35</v>
      </c>
      <c r="T28" s="160"/>
      <c r="U28" s="138" t="s">
        <v>50</v>
      </c>
      <c r="V28" s="130"/>
      <c r="W28" s="85" t="s">
        <v>0</v>
      </c>
      <c r="X28" s="205" t="s">
        <v>184</v>
      </c>
      <c r="Y28" s="160"/>
      <c r="Z28" s="138"/>
      <c r="AA28" s="130"/>
      <c r="AB28" s="85" t="s">
        <v>0</v>
      </c>
      <c r="AC28" s="159"/>
      <c r="AD28" s="130"/>
      <c r="AE28" s="105"/>
      <c r="AF28" s="106"/>
      <c r="AG28" s="106"/>
      <c r="AH28" s="106"/>
      <c r="AI28" s="1"/>
    </row>
    <row r="29" spans="2:43" ht="21" customHeight="1" x14ac:dyDescent="0.15">
      <c r="C29" s="155"/>
      <c r="D29" s="199"/>
      <c r="E29" s="200"/>
      <c r="F29" s="2">
        <v>1</v>
      </c>
      <c r="G29" s="136" t="s">
        <v>45</v>
      </c>
      <c r="H29" s="137"/>
      <c r="I29" s="137"/>
      <c r="J29" s="3">
        <v>0</v>
      </c>
      <c r="K29" s="2"/>
      <c r="L29" s="136"/>
      <c r="M29" s="136"/>
      <c r="N29" s="136"/>
      <c r="O29" s="3"/>
      <c r="P29" s="2">
        <v>6</v>
      </c>
      <c r="Q29" s="136" t="s">
        <v>50</v>
      </c>
      <c r="R29" s="136"/>
      <c r="S29" s="136"/>
      <c r="T29" s="3">
        <v>1</v>
      </c>
      <c r="U29" s="2">
        <v>2</v>
      </c>
      <c r="V29" s="136" t="s">
        <v>35</v>
      </c>
      <c r="W29" s="136"/>
      <c r="X29" s="136"/>
      <c r="Y29" s="3">
        <v>4</v>
      </c>
      <c r="Z29" s="2"/>
      <c r="AA29" s="136"/>
      <c r="AB29" s="136"/>
      <c r="AC29" s="136"/>
      <c r="AD29" s="102"/>
      <c r="AE29" s="2"/>
      <c r="AF29" s="102"/>
      <c r="AG29" s="102"/>
      <c r="AH29" s="102"/>
      <c r="AI29" s="3"/>
    </row>
    <row r="30" spans="2:43" ht="21" customHeight="1" x14ac:dyDescent="0.15">
      <c r="C30" s="150" t="s">
        <v>203</v>
      </c>
      <c r="D30" s="138" t="s">
        <v>175</v>
      </c>
      <c r="E30" s="187"/>
      <c r="F30" s="142" t="s">
        <v>45</v>
      </c>
      <c r="G30" s="162"/>
      <c r="H30" s="82" t="s">
        <v>0</v>
      </c>
      <c r="I30" s="179" t="s">
        <v>177</v>
      </c>
      <c r="J30" s="139"/>
      <c r="K30" s="138" t="s">
        <v>50</v>
      </c>
      <c r="L30" s="130"/>
      <c r="M30" s="82" t="s">
        <v>0</v>
      </c>
      <c r="N30" s="130" t="s">
        <v>173</v>
      </c>
      <c r="O30" s="139"/>
      <c r="P30" s="138" t="s">
        <v>68</v>
      </c>
      <c r="Q30" s="130"/>
      <c r="R30" s="82" t="s">
        <v>0</v>
      </c>
      <c r="S30" s="162" t="s">
        <v>45</v>
      </c>
      <c r="T30" s="203"/>
      <c r="U30" s="181" t="s">
        <v>177</v>
      </c>
      <c r="V30" s="130"/>
      <c r="W30" s="82" t="s">
        <v>0</v>
      </c>
      <c r="X30" s="130" t="s">
        <v>50</v>
      </c>
      <c r="Y30" s="139"/>
      <c r="Z30" s="138" t="s">
        <v>173</v>
      </c>
      <c r="AA30" s="130"/>
      <c r="AB30" s="82" t="s">
        <v>0</v>
      </c>
      <c r="AC30" s="130" t="s">
        <v>68</v>
      </c>
      <c r="AD30" s="169"/>
      <c r="AE30" s="103"/>
      <c r="AF30" s="17"/>
      <c r="AG30" s="17"/>
      <c r="AH30" s="17"/>
      <c r="AI30" s="16"/>
    </row>
    <row r="31" spans="2:43" ht="21" customHeight="1" x14ac:dyDescent="0.15">
      <c r="C31" s="151"/>
      <c r="D31" s="188"/>
      <c r="E31" s="189"/>
      <c r="F31" s="19">
        <v>1</v>
      </c>
      <c r="G31" s="136" t="s">
        <v>50</v>
      </c>
      <c r="H31" s="137"/>
      <c r="I31" s="137"/>
      <c r="J31" s="20">
        <v>1</v>
      </c>
      <c r="K31" s="19">
        <v>5</v>
      </c>
      <c r="L31" s="136" t="s">
        <v>45</v>
      </c>
      <c r="M31" s="137"/>
      <c r="N31" s="137"/>
      <c r="O31" s="20">
        <v>0</v>
      </c>
      <c r="P31" s="19">
        <v>4</v>
      </c>
      <c r="Q31" s="136" t="s">
        <v>173</v>
      </c>
      <c r="R31" s="137"/>
      <c r="S31" s="137"/>
      <c r="T31" s="20">
        <v>0</v>
      </c>
      <c r="U31" s="19">
        <v>0</v>
      </c>
      <c r="V31" s="136" t="s">
        <v>68</v>
      </c>
      <c r="W31" s="137"/>
      <c r="X31" s="137"/>
      <c r="Y31" s="20">
        <v>2</v>
      </c>
      <c r="Z31" s="19">
        <v>0</v>
      </c>
      <c r="AA31" s="136" t="s">
        <v>177</v>
      </c>
      <c r="AB31" s="137"/>
      <c r="AC31" s="137"/>
      <c r="AD31" s="99">
        <v>2</v>
      </c>
      <c r="AE31" s="2"/>
      <c r="AF31" s="102"/>
      <c r="AG31" s="102"/>
      <c r="AH31" s="102"/>
      <c r="AI31" s="3"/>
    </row>
    <row r="32" spans="2:43" ht="21" customHeight="1" x14ac:dyDescent="0.15">
      <c r="C32" s="151"/>
      <c r="D32" s="190" t="s">
        <v>176</v>
      </c>
      <c r="E32" s="147"/>
      <c r="F32" s="138" t="s">
        <v>51</v>
      </c>
      <c r="G32" s="130"/>
      <c r="H32" s="82" t="s">
        <v>0</v>
      </c>
      <c r="I32" s="130" t="s">
        <v>30</v>
      </c>
      <c r="J32" s="139"/>
      <c r="K32" s="181" t="s">
        <v>184</v>
      </c>
      <c r="L32" s="130"/>
      <c r="M32" s="82" t="s">
        <v>0</v>
      </c>
      <c r="N32" s="140" t="s">
        <v>174</v>
      </c>
      <c r="O32" s="141"/>
      <c r="P32" s="138" t="s">
        <v>35</v>
      </c>
      <c r="Q32" s="130"/>
      <c r="R32" s="82" t="s">
        <v>0</v>
      </c>
      <c r="S32" s="130" t="s">
        <v>51</v>
      </c>
      <c r="T32" s="139"/>
      <c r="U32" s="138" t="s">
        <v>30</v>
      </c>
      <c r="V32" s="130"/>
      <c r="W32" s="82" t="s">
        <v>0</v>
      </c>
      <c r="X32" s="179" t="s">
        <v>184</v>
      </c>
      <c r="Y32" s="139"/>
      <c r="Z32" s="142" t="s">
        <v>174</v>
      </c>
      <c r="AA32" s="130"/>
      <c r="AB32" s="82" t="s">
        <v>0</v>
      </c>
      <c r="AC32" s="130" t="s">
        <v>35</v>
      </c>
      <c r="AD32" s="139"/>
      <c r="AE32" s="138" t="s">
        <v>179</v>
      </c>
      <c r="AF32" s="130"/>
      <c r="AG32" s="100" t="s">
        <v>180</v>
      </c>
      <c r="AH32" s="205" t="s">
        <v>184</v>
      </c>
      <c r="AI32" s="187"/>
    </row>
    <row r="33" spans="3:35" ht="21" customHeight="1" x14ac:dyDescent="0.15">
      <c r="C33" s="152"/>
      <c r="D33" s="148"/>
      <c r="E33" s="149"/>
      <c r="F33" s="19">
        <v>5</v>
      </c>
      <c r="G33" s="136" t="s">
        <v>35</v>
      </c>
      <c r="H33" s="137"/>
      <c r="I33" s="137"/>
      <c r="J33" s="20">
        <v>1</v>
      </c>
      <c r="K33" s="19">
        <v>13</v>
      </c>
      <c r="L33" s="136" t="s">
        <v>51</v>
      </c>
      <c r="M33" s="137"/>
      <c r="N33" s="137"/>
      <c r="O33" s="20">
        <v>1</v>
      </c>
      <c r="P33" s="19">
        <v>0</v>
      </c>
      <c r="Q33" s="136" t="s">
        <v>49</v>
      </c>
      <c r="R33" s="137"/>
      <c r="S33" s="137"/>
      <c r="T33" s="20">
        <v>2</v>
      </c>
      <c r="U33" s="19">
        <v>4</v>
      </c>
      <c r="V33" s="136" t="s">
        <v>174</v>
      </c>
      <c r="W33" s="137"/>
      <c r="X33" s="137"/>
      <c r="Y33" s="20">
        <v>0</v>
      </c>
      <c r="Z33" s="19">
        <v>0</v>
      </c>
      <c r="AA33" s="136" t="s">
        <v>30</v>
      </c>
      <c r="AB33" s="137"/>
      <c r="AC33" s="137"/>
      <c r="AD33" s="20">
        <v>10</v>
      </c>
      <c r="AE33" s="2">
        <v>1</v>
      </c>
      <c r="AF33" s="170" t="s">
        <v>181</v>
      </c>
      <c r="AG33" s="170"/>
      <c r="AH33" s="170"/>
      <c r="AI33" s="3">
        <v>2</v>
      </c>
    </row>
    <row r="34" spans="3:35" ht="21" customHeight="1" x14ac:dyDescent="0.15">
      <c r="C34" s="204" t="s">
        <v>182</v>
      </c>
      <c r="D34" s="138" t="s">
        <v>74</v>
      </c>
      <c r="E34" s="166"/>
      <c r="F34" s="138" t="s">
        <v>68</v>
      </c>
      <c r="G34" s="130"/>
      <c r="H34" s="85" t="s">
        <v>0</v>
      </c>
      <c r="I34" s="161" t="s">
        <v>174</v>
      </c>
      <c r="J34" s="160"/>
      <c r="K34" s="138" t="s">
        <v>35</v>
      </c>
      <c r="L34" s="130"/>
      <c r="M34" s="85" t="s">
        <v>0</v>
      </c>
      <c r="N34" s="205" t="s">
        <v>184</v>
      </c>
      <c r="O34" s="160"/>
      <c r="P34" s="138" t="s">
        <v>50</v>
      </c>
      <c r="Q34" s="130"/>
      <c r="R34" s="85" t="s">
        <v>0</v>
      </c>
      <c r="S34" s="161" t="s">
        <v>185</v>
      </c>
      <c r="T34" s="160"/>
      <c r="U34" s="208" t="s">
        <v>186</v>
      </c>
      <c r="V34" s="130"/>
      <c r="W34" s="169"/>
      <c r="X34" s="169"/>
      <c r="Y34" s="139"/>
      <c r="Z34" s="138"/>
      <c r="AA34" s="130"/>
      <c r="AB34" s="85"/>
      <c r="AC34" s="159"/>
      <c r="AD34" s="160"/>
      <c r="AI34" s="1"/>
    </row>
    <row r="35" spans="3:35" ht="21" customHeight="1" x14ac:dyDescent="0.15">
      <c r="C35" s="151"/>
      <c r="D35" s="167"/>
      <c r="E35" s="168"/>
      <c r="F35" s="2">
        <v>8</v>
      </c>
      <c r="G35" s="170" t="s">
        <v>50</v>
      </c>
      <c r="H35" s="170"/>
      <c r="I35" s="170"/>
      <c r="J35" s="3">
        <v>1</v>
      </c>
      <c r="K35" s="2">
        <v>1</v>
      </c>
      <c r="L35" s="170" t="s">
        <v>68</v>
      </c>
      <c r="M35" s="170"/>
      <c r="N35" s="170"/>
      <c r="O35" s="3">
        <v>2</v>
      </c>
      <c r="P35" s="2">
        <v>15</v>
      </c>
      <c r="Q35" s="170" t="s">
        <v>184</v>
      </c>
      <c r="R35" s="170"/>
      <c r="S35" s="170"/>
      <c r="T35" s="3">
        <v>0</v>
      </c>
      <c r="U35" s="148" t="s">
        <v>187</v>
      </c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3"/>
    </row>
    <row r="36" spans="3:35" ht="21" customHeight="1" x14ac:dyDescent="0.15">
      <c r="C36" s="151"/>
      <c r="D36" s="138" t="s">
        <v>183</v>
      </c>
      <c r="E36" s="166"/>
      <c r="F36" s="138" t="s">
        <v>173</v>
      </c>
      <c r="G36" s="130"/>
      <c r="H36" s="85" t="s">
        <v>0</v>
      </c>
      <c r="I36" s="159" t="s">
        <v>30</v>
      </c>
      <c r="J36" s="160"/>
      <c r="K36" s="181" t="s">
        <v>177</v>
      </c>
      <c r="L36" s="130"/>
      <c r="M36" s="85" t="s">
        <v>0</v>
      </c>
      <c r="N36" s="159" t="s">
        <v>51</v>
      </c>
      <c r="O36" s="160"/>
      <c r="P36" s="138" t="s">
        <v>173</v>
      </c>
      <c r="Q36" s="130"/>
      <c r="R36" s="85" t="s">
        <v>0</v>
      </c>
      <c r="S36" s="161" t="s">
        <v>45</v>
      </c>
      <c r="T36" s="183"/>
      <c r="U36" s="181" t="s">
        <v>177</v>
      </c>
      <c r="V36" s="130"/>
      <c r="W36" s="85"/>
      <c r="X36" s="159" t="s">
        <v>181</v>
      </c>
      <c r="Y36" s="160"/>
      <c r="Z36" s="138" t="s">
        <v>189</v>
      </c>
      <c r="AA36" s="130"/>
      <c r="AB36" s="85"/>
      <c r="AC36" s="159" t="s">
        <v>179</v>
      </c>
      <c r="AD36" s="160"/>
      <c r="AE36" s="138" t="s">
        <v>181</v>
      </c>
      <c r="AF36" s="130"/>
      <c r="AG36" s="100"/>
      <c r="AH36" s="159" t="s">
        <v>188</v>
      </c>
      <c r="AI36" s="187"/>
    </row>
    <row r="37" spans="3:35" ht="21" customHeight="1" x14ac:dyDescent="0.15">
      <c r="C37" s="152"/>
      <c r="D37" s="167"/>
      <c r="E37" s="168"/>
      <c r="F37" s="2">
        <v>1</v>
      </c>
      <c r="G37" s="170" t="s">
        <v>177</v>
      </c>
      <c r="H37" s="170"/>
      <c r="I37" s="170"/>
      <c r="J37" s="3">
        <v>6</v>
      </c>
      <c r="K37" s="65">
        <v>1</v>
      </c>
      <c r="L37" s="170" t="s">
        <v>173</v>
      </c>
      <c r="M37" s="170"/>
      <c r="N37" s="170"/>
      <c r="O37" s="3">
        <v>1</v>
      </c>
      <c r="P37" s="2">
        <v>3</v>
      </c>
      <c r="Q37" s="170" t="s">
        <v>51</v>
      </c>
      <c r="R37" s="170"/>
      <c r="S37" s="170"/>
      <c r="T37" s="3">
        <v>4</v>
      </c>
      <c r="U37" s="2">
        <v>0</v>
      </c>
      <c r="V37" s="170" t="s">
        <v>188</v>
      </c>
      <c r="W37" s="170"/>
      <c r="X37" s="170"/>
      <c r="Y37" s="3">
        <v>6</v>
      </c>
      <c r="Z37" s="2">
        <v>0</v>
      </c>
      <c r="AA37" s="170" t="s">
        <v>181</v>
      </c>
      <c r="AB37" s="170"/>
      <c r="AC37" s="170"/>
      <c r="AD37" s="3">
        <v>1</v>
      </c>
      <c r="AE37" s="2">
        <v>4</v>
      </c>
      <c r="AF37" s="170" t="s">
        <v>189</v>
      </c>
      <c r="AG37" s="170"/>
      <c r="AH37" s="170"/>
      <c r="AI37" s="101">
        <v>3</v>
      </c>
    </row>
    <row r="38" spans="3:35" ht="21" customHeight="1" x14ac:dyDescent="0.15">
      <c r="C38" s="156" t="s">
        <v>190</v>
      </c>
      <c r="D38" s="138" t="s">
        <v>191</v>
      </c>
      <c r="E38" s="166"/>
      <c r="F38" s="181" t="s">
        <v>184</v>
      </c>
      <c r="G38" s="130"/>
      <c r="H38" s="85" t="s">
        <v>0</v>
      </c>
      <c r="I38" s="205" t="s">
        <v>177</v>
      </c>
      <c r="J38" s="160"/>
      <c r="K38" s="138" t="s">
        <v>50</v>
      </c>
      <c r="L38" s="130"/>
      <c r="M38" s="85" t="s">
        <v>0</v>
      </c>
      <c r="N38" s="159" t="s">
        <v>30</v>
      </c>
      <c r="O38" s="160"/>
      <c r="P38" s="181" t="s">
        <v>184</v>
      </c>
      <c r="Q38" s="130"/>
      <c r="R38" s="85" t="s">
        <v>0</v>
      </c>
      <c r="S38" s="159" t="s">
        <v>45</v>
      </c>
      <c r="T38" s="160"/>
      <c r="U38" s="181" t="s">
        <v>177</v>
      </c>
      <c r="V38" s="130"/>
      <c r="W38" s="85" t="s">
        <v>0</v>
      </c>
      <c r="X38" s="159" t="s">
        <v>30</v>
      </c>
      <c r="Y38" s="160"/>
      <c r="Z38" s="138" t="s">
        <v>189</v>
      </c>
      <c r="AA38" s="130"/>
      <c r="AB38" s="85" t="s">
        <v>0</v>
      </c>
      <c r="AC38" s="159" t="s">
        <v>50</v>
      </c>
      <c r="AD38" s="160"/>
    </row>
    <row r="39" spans="3:35" ht="21" customHeight="1" x14ac:dyDescent="0.15">
      <c r="C39" s="154"/>
      <c r="D39" s="167"/>
      <c r="E39" s="168"/>
      <c r="F39" s="2">
        <v>4</v>
      </c>
      <c r="G39" s="170" t="s">
        <v>50</v>
      </c>
      <c r="H39" s="170"/>
      <c r="I39" s="170"/>
      <c r="J39" s="3">
        <v>0</v>
      </c>
      <c r="K39" s="2">
        <v>3</v>
      </c>
      <c r="L39" s="170" t="s">
        <v>184</v>
      </c>
      <c r="M39" s="170"/>
      <c r="N39" s="170"/>
      <c r="O39" s="3">
        <v>2</v>
      </c>
      <c r="P39" s="2">
        <v>2</v>
      </c>
      <c r="Q39" s="170" t="s">
        <v>30</v>
      </c>
      <c r="R39" s="170"/>
      <c r="S39" s="170"/>
      <c r="T39" s="3">
        <v>0</v>
      </c>
      <c r="U39" s="2">
        <v>0</v>
      </c>
      <c r="V39" s="170" t="s">
        <v>45</v>
      </c>
      <c r="W39" s="170"/>
      <c r="X39" s="170"/>
      <c r="Y39" s="3">
        <v>2</v>
      </c>
      <c r="Z39" s="2">
        <v>1</v>
      </c>
      <c r="AA39" s="170" t="s">
        <v>177</v>
      </c>
      <c r="AB39" s="170"/>
      <c r="AC39" s="170"/>
      <c r="AD39" s="3">
        <v>1</v>
      </c>
    </row>
    <row r="40" spans="3:35" ht="21" customHeight="1" x14ac:dyDescent="0.15">
      <c r="C40" s="154"/>
      <c r="D40" s="138" t="s">
        <v>192</v>
      </c>
      <c r="E40" s="166"/>
      <c r="F40" s="138" t="s">
        <v>15</v>
      </c>
      <c r="G40" s="130"/>
      <c r="H40" s="85" t="s">
        <v>0</v>
      </c>
      <c r="I40" s="159" t="s">
        <v>51</v>
      </c>
      <c r="J40" s="160"/>
      <c r="K40" s="138" t="s">
        <v>35</v>
      </c>
      <c r="L40" s="130"/>
      <c r="M40" s="85" t="s">
        <v>0</v>
      </c>
      <c r="N40" s="159" t="s">
        <v>68</v>
      </c>
      <c r="O40" s="160"/>
      <c r="P40" s="138" t="s">
        <v>173</v>
      </c>
      <c r="Q40" s="130"/>
      <c r="R40" s="85" t="s">
        <v>0</v>
      </c>
      <c r="S40" s="159" t="s">
        <v>185</v>
      </c>
      <c r="T40" s="160"/>
      <c r="U40" s="138" t="s">
        <v>51</v>
      </c>
      <c r="V40" s="130"/>
      <c r="W40" s="85" t="s">
        <v>0</v>
      </c>
      <c r="X40" s="159" t="s">
        <v>68</v>
      </c>
      <c r="Y40" s="160"/>
      <c r="Z40" s="138" t="s">
        <v>173</v>
      </c>
      <c r="AA40" s="130"/>
      <c r="AB40" s="85" t="s">
        <v>0</v>
      </c>
      <c r="AC40" s="159" t="s">
        <v>35</v>
      </c>
      <c r="AD40" s="160"/>
    </row>
    <row r="41" spans="3:35" ht="21" customHeight="1" x14ac:dyDescent="0.15">
      <c r="C41" s="155"/>
      <c r="D41" s="167"/>
      <c r="E41" s="168"/>
      <c r="F41" s="2">
        <v>0</v>
      </c>
      <c r="G41" s="170" t="s">
        <v>68</v>
      </c>
      <c r="H41" s="170"/>
      <c r="I41" s="170"/>
      <c r="J41" s="3">
        <v>4</v>
      </c>
      <c r="K41" s="2">
        <v>2</v>
      </c>
      <c r="L41" s="170" t="s">
        <v>174</v>
      </c>
      <c r="M41" s="170"/>
      <c r="N41" s="170"/>
      <c r="O41" s="3">
        <v>0</v>
      </c>
      <c r="P41" s="2">
        <v>3</v>
      </c>
      <c r="Q41" s="170" t="s">
        <v>35</v>
      </c>
      <c r="R41" s="170"/>
      <c r="S41" s="170"/>
      <c r="T41" s="3">
        <v>0</v>
      </c>
      <c r="U41" s="2">
        <v>0</v>
      </c>
      <c r="V41" s="170" t="s">
        <v>173</v>
      </c>
      <c r="W41" s="170"/>
      <c r="X41" s="170"/>
      <c r="Y41" s="3">
        <v>0</v>
      </c>
      <c r="Z41" s="2">
        <v>0</v>
      </c>
      <c r="AA41" s="170" t="s">
        <v>51</v>
      </c>
      <c r="AB41" s="170"/>
      <c r="AC41" s="170"/>
      <c r="AD41" s="3">
        <v>4</v>
      </c>
    </row>
    <row r="42" spans="3:35" ht="21" customHeight="1" x14ac:dyDescent="0.15">
      <c r="C42" s="156" t="s">
        <v>166</v>
      </c>
      <c r="D42" s="138" t="s">
        <v>194</v>
      </c>
      <c r="E42" s="166"/>
      <c r="F42" s="138" t="s">
        <v>45</v>
      </c>
      <c r="G42" s="130"/>
      <c r="H42" s="85" t="s">
        <v>0</v>
      </c>
      <c r="I42" s="161" t="s">
        <v>174</v>
      </c>
      <c r="J42" s="160"/>
      <c r="K42" s="138"/>
      <c r="L42" s="130"/>
      <c r="M42" s="85" t="s">
        <v>0</v>
      </c>
      <c r="N42" s="159"/>
      <c r="O42" s="160"/>
      <c r="P42" s="138" t="s">
        <v>30</v>
      </c>
      <c r="Q42" s="130"/>
      <c r="R42" s="85" t="s">
        <v>0</v>
      </c>
      <c r="S42" s="159" t="s">
        <v>45</v>
      </c>
      <c r="T42" s="160"/>
      <c r="U42" s="142" t="s">
        <v>185</v>
      </c>
      <c r="V42" s="130"/>
      <c r="W42" s="85" t="s">
        <v>0</v>
      </c>
      <c r="X42" s="205" t="s">
        <v>177</v>
      </c>
      <c r="Y42" s="160"/>
      <c r="Z42" s="138"/>
      <c r="AA42" s="130"/>
      <c r="AB42" s="85" t="s">
        <v>0</v>
      </c>
      <c r="AC42" s="159"/>
      <c r="AD42" s="160"/>
    </row>
    <row r="43" spans="3:35" ht="21" customHeight="1" x14ac:dyDescent="0.15">
      <c r="C43" s="157"/>
      <c r="D43" s="167"/>
      <c r="E43" s="168"/>
      <c r="F43" s="2">
        <v>5</v>
      </c>
      <c r="G43" s="170" t="s">
        <v>35</v>
      </c>
      <c r="H43" s="170"/>
      <c r="I43" s="170"/>
      <c r="J43" s="3">
        <v>0</v>
      </c>
      <c r="K43" s="2"/>
      <c r="L43" s="170"/>
      <c r="M43" s="170"/>
      <c r="N43" s="170"/>
      <c r="O43" s="3"/>
      <c r="P43" s="2">
        <v>9</v>
      </c>
      <c r="Q43" s="170" t="s">
        <v>177</v>
      </c>
      <c r="R43" s="170"/>
      <c r="S43" s="170"/>
      <c r="T43" s="3">
        <v>0</v>
      </c>
      <c r="U43" s="2">
        <v>0</v>
      </c>
      <c r="V43" s="170" t="s">
        <v>30</v>
      </c>
      <c r="W43" s="170"/>
      <c r="X43" s="170"/>
      <c r="Y43" s="3">
        <v>8</v>
      </c>
      <c r="Z43" s="2"/>
      <c r="AA43" s="170"/>
      <c r="AB43" s="170"/>
      <c r="AC43" s="170"/>
      <c r="AD43" s="3"/>
    </row>
    <row r="44" spans="3:35" ht="21" customHeight="1" x14ac:dyDescent="0.15">
      <c r="C44" s="157"/>
      <c r="D44" s="138" t="s">
        <v>193</v>
      </c>
      <c r="E44" s="166"/>
      <c r="F44" s="138" t="s">
        <v>50</v>
      </c>
      <c r="G44" s="130"/>
      <c r="H44" s="85" t="s">
        <v>0</v>
      </c>
      <c r="I44" s="159" t="s">
        <v>68</v>
      </c>
      <c r="J44" s="160"/>
      <c r="K44" s="138" t="s">
        <v>173</v>
      </c>
      <c r="L44" s="130"/>
      <c r="M44" s="85" t="s">
        <v>0</v>
      </c>
      <c r="N44" s="205" t="s">
        <v>195</v>
      </c>
      <c r="O44" s="160"/>
      <c r="P44" s="138" t="s">
        <v>51</v>
      </c>
      <c r="Q44" s="130"/>
      <c r="R44" s="85" t="s">
        <v>0</v>
      </c>
      <c r="S44" s="159" t="s">
        <v>50</v>
      </c>
      <c r="T44" s="160"/>
      <c r="U44" s="138" t="s">
        <v>68</v>
      </c>
      <c r="V44" s="130"/>
      <c r="W44" s="85" t="s">
        <v>0</v>
      </c>
      <c r="X44" s="205" t="s">
        <v>195</v>
      </c>
      <c r="Y44" s="160"/>
      <c r="Z44" s="138" t="s">
        <v>196</v>
      </c>
      <c r="AA44" s="130"/>
      <c r="AB44" s="85" t="s">
        <v>199</v>
      </c>
      <c r="AC44" s="159" t="s">
        <v>197</v>
      </c>
      <c r="AD44" s="160"/>
    </row>
    <row r="45" spans="3:35" ht="21" customHeight="1" x14ac:dyDescent="0.15">
      <c r="C45" s="158"/>
      <c r="D45" s="167"/>
      <c r="E45" s="168"/>
      <c r="F45" s="2">
        <v>0</v>
      </c>
      <c r="G45" s="170" t="s">
        <v>173</v>
      </c>
      <c r="H45" s="170"/>
      <c r="I45" s="170"/>
      <c r="J45" s="3">
        <v>0</v>
      </c>
      <c r="K45" s="2">
        <v>0</v>
      </c>
      <c r="L45" s="170" t="s">
        <v>50</v>
      </c>
      <c r="M45" s="170"/>
      <c r="N45" s="170"/>
      <c r="O45" s="3">
        <v>6</v>
      </c>
      <c r="P45" s="2">
        <v>2</v>
      </c>
      <c r="Q45" s="170" t="s">
        <v>195</v>
      </c>
      <c r="R45" s="170"/>
      <c r="S45" s="170"/>
      <c r="T45" s="3">
        <v>1</v>
      </c>
      <c r="U45" s="2">
        <v>1</v>
      </c>
      <c r="V45" s="170" t="s">
        <v>51</v>
      </c>
      <c r="W45" s="170"/>
      <c r="X45" s="170"/>
      <c r="Y45" s="3">
        <v>8</v>
      </c>
      <c r="Z45" s="2">
        <v>2</v>
      </c>
      <c r="AA45" s="170" t="s">
        <v>198</v>
      </c>
      <c r="AB45" s="170"/>
      <c r="AC45" s="170"/>
      <c r="AD45" s="3">
        <v>1</v>
      </c>
    </row>
    <row r="46" spans="3:35" ht="21" customHeight="1" x14ac:dyDescent="0.15">
      <c r="C46" s="156" t="s">
        <v>200</v>
      </c>
      <c r="D46" s="138" t="s">
        <v>204</v>
      </c>
      <c r="E46" s="166"/>
      <c r="F46" s="138" t="s">
        <v>68</v>
      </c>
      <c r="G46" s="130"/>
      <c r="H46" s="85" t="s">
        <v>0</v>
      </c>
      <c r="I46" s="159" t="s">
        <v>30</v>
      </c>
      <c r="J46" s="160"/>
      <c r="K46" s="138" t="s">
        <v>173</v>
      </c>
      <c r="L46" s="130"/>
      <c r="M46" s="85" t="s">
        <v>0</v>
      </c>
      <c r="N46" s="205" t="s">
        <v>177</v>
      </c>
      <c r="O46" s="160"/>
      <c r="P46" s="138" t="s">
        <v>30</v>
      </c>
      <c r="Q46" s="130"/>
      <c r="R46" s="85" t="s">
        <v>0</v>
      </c>
      <c r="S46" s="159" t="s">
        <v>206</v>
      </c>
      <c r="T46" s="160"/>
      <c r="U46" s="138" t="s">
        <v>68</v>
      </c>
      <c r="V46" s="130"/>
      <c r="W46" s="85" t="s">
        <v>0</v>
      </c>
      <c r="X46" s="205" t="s">
        <v>177</v>
      </c>
      <c r="Y46" s="160"/>
      <c r="Z46" s="138"/>
      <c r="AA46" s="130"/>
      <c r="AB46" s="85" t="s">
        <v>0</v>
      </c>
      <c r="AC46" s="159"/>
      <c r="AD46" s="160"/>
    </row>
    <row r="47" spans="3:35" ht="21" customHeight="1" x14ac:dyDescent="0.15">
      <c r="C47" s="158"/>
      <c r="D47" s="167"/>
      <c r="E47" s="168"/>
      <c r="F47" s="2">
        <v>0</v>
      </c>
      <c r="G47" s="170" t="s">
        <v>174</v>
      </c>
      <c r="H47" s="170"/>
      <c r="I47" s="170"/>
      <c r="J47" s="3">
        <v>3</v>
      </c>
      <c r="K47" s="2">
        <v>3</v>
      </c>
      <c r="L47" s="170" t="s">
        <v>68</v>
      </c>
      <c r="M47" s="170"/>
      <c r="N47" s="170"/>
      <c r="O47" s="3">
        <v>2</v>
      </c>
      <c r="P47" s="2">
        <v>4</v>
      </c>
      <c r="Q47" s="170" t="s">
        <v>177</v>
      </c>
      <c r="R47" s="170"/>
      <c r="S47" s="170"/>
      <c r="T47" s="3">
        <v>0</v>
      </c>
      <c r="U47" s="2">
        <v>3</v>
      </c>
      <c r="V47" s="170" t="s">
        <v>30</v>
      </c>
      <c r="W47" s="170"/>
      <c r="X47" s="170"/>
      <c r="Y47" s="3">
        <v>0</v>
      </c>
      <c r="Z47" s="2"/>
      <c r="AA47" s="170"/>
      <c r="AB47" s="170"/>
      <c r="AC47" s="170"/>
      <c r="AD47" s="3"/>
    </row>
  </sheetData>
  <mergeCells count="297">
    <mergeCell ref="V4:X4"/>
    <mergeCell ref="Y4:AA4"/>
    <mergeCell ref="AB4:AD4"/>
    <mergeCell ref="AE4:AG4"/>
    <mergeCell ref="B5:B6"/>
    <mergeCell ref="AH5:AH6"/>
    <mergeCell ref="D4:F4"/>
    <mergeCell ref="G4:I4"/>
    <mergeCell ref="J4:L4"/>
    <mergeCell ref="M4:O4"/>
    <mergeCell ref="P4:R4"/>
    <mergeCell ref="S4:U4"/>
    <mergeCell ref="AJ7:AJ8"/>
    <mergeCell ref="AK7:AK8"/>
    <mergeCell ref="AL7:AL8"/>
    <mergeCell ref="AM5:AM6"/>
    <mergeCell ref="AN5:AN6"/>
    <mergeCell ref="AO5:AO6"/>
    <mergeCell ref="AP5:AP6"/>
    <mergeCell ref="AQ5:AQ6"/>
    <mergeCell ref="B7:B8"/>
    <mergeCell ref="AH7:AH8"/>
    <mergeCell ref="AI7:AI8"/>
    <mergeCell ref="AI5:AI6"/>
    <mergeCell ref="AJ5:AJ6"/>
    <mergeCell ref="AK5:AK6"/>
    <mergeCell ref="AL5:AL6"/>
    <mergeCell ref="AP7:AP8"/>
    <mergeCell ref="AQ7:AQ8"/>
    <mergeCell ref="AM7:AM8"/>
    <mergeCell ref="AN7:AN8"/>
    <mergeCell ref="AO7:AO8"/>
    <mergeCell ref="AJ11:AJ12"/>
    <mergeCell ref="AK11:AK12"/>
    <mergeCell ref="AL11:AL12"/>
    <mergeCell ref="AM9:AM10"/>
    <mergeCell ref="AN9:AN10"/>
    <mergeCell ref="AO9:AO10"/>
    <mergeCell ref="AP9:AP10"/>
    <mergeCell ref="AQ9:AQ10"/>
    <mergeCell ref="B11:B12"/>
    <mergeCell ref="AH11:AH12"/>
    <mergeCell ref="AI11:AI12"/>
    <mergeCell ref="AP11:AP12"/>
    <mergeCell ref="AQ11:AQ12"/>
    <mergeCell ref="AM11:AM12"/>
    <mergeCell ref="AN11:AN12"/>
    <mergeCell ref="AO11:AO12"/>
    <mergeCell ref="B9:B10"/>
    <mergeCell ref="AH9:AH10"/>
    <mergeCell ref="AI9:AI10"/>
    <mergeCell ref="AJ9:AJ10"/>
    <mergeCell ref="AK9:AK10"/>
    <mergeCell ref="AL9:AL10"/>
    <mergeCell ref="AJ15:AJ16"/>
    <mergeCell ref="AK15:AK16"/>
    <mergeCell ref="AL15:AL16"/>
    <mergeCell ref="AM13:AM14"/>
    <mergeCell ref="AN13:AN14"/>
    <mergeCell ref="AO13:AO14"/>
    <mergeCell ref="AP13:AP14"/>
    <mergeCell ref="AQ13:AQ14"/>
    <mergeCell ref="B15:B16"/>
    <mergeCell ref="AH15:AH16"/>
    <mergeCell ref="AI15:AI16"/>
    <mergeCell ref="AP15:AP16"/>
    <mergeCell ref="AQ15:AQ16"/>
    <mergeCell ref="AM15:AM16"/>
    <mergeCell ref="AN15:AN16"/>
    <mergeCell ref="AO15:AO16"/>
    <mergeCell ref="B13:B14"/>
    <mergeCell ref="AH13:AH14"/>
    <mergeCell ref="AI13:AI14"/>
    <mergeCell ref="AJ13:AJ14"/>
    <mergeCell ref="AK13:AK14"/>
    <mergeCell ref="AL13:AL14"/>
    <mergeCell ref="AJ19:AJ20"/>
    <mergeCell ref="AK19:AK20"/>
    <mergeCell ref="AL19:AL20"/>
    <mergeCell ref="AM17:AM18"/>
    <mergeCell ref="AN17:AN18"/>
    <mergeCell ref="AO17:AO18"/>
    <mergeCell ref="AP17:AP18"/>
    <mergeCell ref="AQ17:AQ18"/>
    <mergeCell ref="B19:B20"/>
    <mergeCell ref="AH19:AH20"/>
    <mergeCell ref="AI19:AI20"/>
    <mergeCell ref="AP19:AP20"/>
    <mergeCell ref="AQ19:AQ20"/>
    <mergeCell ref="AM19:AM20"/>
    <mergeCell ref="AN19:AN20"/>
    <mergeCell ref="AO19:AO20"/>
    <mergeCell ref="B17:B18"/>
    <mergeCell ref="AH17:AH18"/>
    <mergeCell ref="AI17:AI18"/>
    <mergeCell ref="AJ17:AJ18"/>
    <mergeCell ref="AK17:AK18"/>
    <mergeCell ref="AL17:AL18"/>
    <mergeCell ref="AM21:AM22"/>
    <mergeCell ref="AN21:AN22"/>
    <mergeCell ref="AO21:AO22"/>
    <mergeCell ref="AP21:AP22"/>
    <mergeCell ref="AQ21:AQ22"/>
    <mergeCell ref="B23:B24"/>
    <mergeCell ref="AH23:AH24"/>
    <mergeCell ref="AI23:AI24"/>
    <mergeCell ref="AP23:AP24"/>
    <mergeCell ref="AQ23:AQ24"/>
    <mergeCell ref="AM23:AM24"/>
    <mergeCell ref="AN23:AN24"/>
    <mergeCell ref="AO23:AO24"/>
    <mergeCell ref="B21:B22"/>
    <mergeCell ref="AH21:AH22"/>
    <mergeCell ref="AI21:AI22"/>
    <mergeCell ref="AJ21:AJ22"/>
    <mergeCell ref="AK21:AK22"/>
    <mergeCell ref="AL21:AL22"/>
    <mergeCell ref="D27:E27"/>
    <mergeCell ref="F27:J27"/>
    <mergeCell ref="K27:O27"/>
    <mergeCell ref="P27:T27"/>
    <mergeCell ref="U27:Y27"/>
    <mergeCell ref="Z27:AD27"/>
    <mergeCell ref="AJ23:AJ24"/>
    <mergeCell ref="AK23:AK24"/>
    <mergeCell ref="AL23:AL24"/>
    <mergeCell ref="U28:V28"/>
    <mergeCell ref="X28:Y28"/>
    <mergeCell ref="Z28:AA28"/>
    <mergeCell ref="AC28:AD28"/>
    <mergeCell ref="C28:C29"/>
    <mergeCell ref="D28:E29"/>
    <mergeCell ref="F28:G28"/>
    <mergeCell ref="I28:J28"/>
    <mergeCell ref="K28:L28"/>
    <mergeCell ref="N28:O28"/>
    <mergeCell ref="G29:I29"/>
    <mergeCell ref="L29:N29"/>
    <mergeCell ref="C30:C33"/>
    <mergeCell ref="D30:E31"/>
    <mergeCell ref="F30:G30"/>
    <mergeCell ref="I30:J30"/>
    <mergeCell ref="K30:L30"/>
    <mergeCell ref="N30:O30"/>
    <mergeCell ref="P30:Q30"/>
    <mergeCell ref="P28:Q28"/>
    <mergeCell ref="S28:T28"/>
    <mergeCell ref="D32:E33"/>
    <mergeCell ref="F32:G32"/>
    <mergeCell ref="I32:J32"/>
    <mergeCell ref="K32:L32"/>
    <mergeCell ref="N32:O32"/>
    <mergeCell ref="P32:Q32"/>
    <mergeCell ref="S32:T32"/>
    <mergeCell ref="Z30:AA30"/>
    <mergeCell ref="AC30:AD30"/>
    <mergeCell ref="G31:I31"/>
    <mergeCell ref="L31:N31"/>
    <mergeCell ref="Q31:S31"/>
    <mergeCell ref="V31:X31"/>
    <mergeCell ref="AA31:AC31"/>
    <mergeCell ref="Q29:S29"/>
    <mergeCell ref="V29:X29"/>
    <mergeCell ref="AA29:AC29"/>
    <mergeCell ref="S30:T30"/>
    <mergeCell ref="U30:V30"/>
    <mergeCell ref="X30:Y30"/>
    <mergeCell ref="U32:V32"/>
    <mergeCell ref="X32:Y32"/>
    <mergeCell ref="Z32:AA32"/>
    <mergeCell ref="AC32:AD32"/>
    <mergeCell ref="G33:I33"/>
    <mergeCell ref="L33:N33"/>
    <mergeCell ref="Q33:S33"/>
    <mergeCell ref="V33:X33"/>
    <mergeCell ref="AA33:AC33"/>
    <mergeCell ref="P34:Q34"/>
    <mergeCell ref="S34:T34"/>
    <mergeCell ref="Z34:AA34"/>
    <mergeCell ref="AC34:AD34"/>
    <mergeCell ref="C34:C37"/>
    <mergeCell ref="D34:E35"/>
    <mergeCell ref="F34:G34"/>
    <mergeCell ref="I34:J34"/>
    <mergeCell ref="K34:L34"/>
    <mergeCell ref="N34:O34"/>
    <mergeCell ref="G35:I35"/>
    <mergeCell ref="L35:N35"/>
    <mergeCell ref="Q35:S35"/>
    <mergeCell ref="D36:E37"/>
    <mergeCell ref="F36:G36"/>
    <mergeCell ref="I36:J36"/>
    <mergeCell ref="K36:L36"/>
    <mergeCell ref="N36:O36"/>
    <mergeCell ref="P36:Q36"/>
    <mergeCell ref="S36:T36"/>
    <mergeCell ref="U36:V36"/>
    <mergeCell ref="X36:Y36"/>
    <mergeCell ref="Z36:AA36"/>
    <mergeCell ref="AC36:AD36"/>
    <mergeCell ref="AA39:AC39"/>
    <mergeCell ref="P42:Q42"/>
    <mergeCell ref="S42:T42"/>
    <mergeCell ref="U42:V42"/>
    <mergeCell ref="X42:Y42"/>
    <mergeCell ref="Z42:AA42"/>
    <mergeCell ref="AC42:AD42"/>
    <mergeCell ref="G37:I37"/>
    <mergeCell ref="L37:N37"/>
    <mergeCell ref="Q37:S37"/>
    <mergeCell ref="V37:X37"/>
    <mergeCell ref="AA37:AC37"/>
    <mergeCell ref="F38:G38"/>
    <mergeCell ref="I38:J38"/>
    <mergeCell ref="K38:L38"/>
    <mergeCell ref="N38:O38"/>
    <mergeCell ref="D40:E41"/>
    <mergeCell ref="F40:G40"/>
    <mergeCell ref="I40:J40"/>
    <mergeCell ref="K40:L40"/>
    <mergeCell ref="N40:O40"/>
    <mergeCell ref="P40:Q40"/>
    <mergeCell ref="S40:T40"/>
    <mergeCell ref="U40:V40"/>
    <mergeCell ref="D44:E45"/>
    <mergeCell ref="C42:C45"/>
    <mergeCell ref="D42:E43"/>
    <mergeCell ref="F42:G42"/>
    <mergeCell ref="I42:J42"/>
    <mergeCell ref="K42:L42"/>
    <mergeCell ref="N42:O42"/>
    <mergeCell ref="G43:I43"/>
    <mergeCell ref="L43:N43"/>
    <mergeCell ref="AC46:AD46"/>
    <mergeCell ref="AA43:AC43"/>
    <mergeCell ref="F44:G44"/>
    <mergeCell ref="I44:J44"/>
    <mergeCell ref="K44:L44"/>
    <mergeCell ref="N44:O44"/>
    <mergeCell ref="P44:Q44"/>
    <mergeCell ref="S44:T44"/>
    <mergeCell ref="U44:V44"/>
    <mergeCell ref="X44:Y44"/>
    <mergeCell ref="Q43:S43"/>
    <mergeCell ref="V43:X43"/>
    <mergeCell ref="C46:C47"/>
    <mergeCell ref="D46:E47"/>
    <mergeCell ref="F46:G46"/>
    <mergeCell ref="I46:J46"/>
    <mergeCell ref="K46:L46"/>
    <mergeCell ref="N46:O46"/>
    <mergeCell ref="G47:I47"/>
    <mergeCell ref="L47:N47"/>
    <mergeCell ref="AE32:AF32"/>
    <mergeCell ref="Q47:S47"/>
    <mergeCell ref="V47:X47"/>
    <mergeCell ref="Z44:AA44"/>
    <mergeCell ref="AC44:AD44"/>
    <mergeCell ref="G45:I45"/>
    <mergeCell ref="L45:N45"/>
    <mergeCell ref="Q45:S45"/>
    <mergeCell ref="V45:X45"/>
    <mergeCell ref="AA45:AC45"/>
    <mergeCell ref="AA47:AC47"/>
    <mergeCell ref="P46:Q46"/>
    <mergeCell ref="S46:T46"/>
    <mergeCell ref="U46:V46"/>
    <mergeCell ref="X46:Y46"/>
    <mergeCell ref="Z46:AA46"/>
    <mergeCell ref="G39:I39"/>
    <mergeCell ref="L39:N39"/>
    <mergeCell ref="Q39:S39"/>
    <mergeCell ref="V39:X39"/>
    <mergeCell ref="AH32:AI32"/>
    <mergeCell ref="AF33:AH33"/>
    <mergeCell ref="AE36:AF36"/>
    <mergeCell ref="AH36:AI36"/>
    <mergeCell ref="AF37:AH37"/>
    <mergeCell ref="AE27:AH27"/>
    <mergeCell ref="U34:Y34"/>
    <mergeCell ref="U35:AH35"/>
    <mergeCell ref="C38:C41"/>
    <mergeCell ref="X40:Y40"/>
    <mergeCell ref="Z40:AA40"/>
    <mergeCell ref="AC40:AD40"/>
    <mergeCell ref="G41:I41"/>
    <mergeCell ref="L41:N41"/>
    <mergeCell ref="Q41:S41"/>
    <mergeCell ref="V41:X41"/>
    <mergeCell ref="AA41:AC41"/>
    <mergeCell ref="P38:Q38"/>
    <mergeCell ref="S38:T38"/>
    <mergeCell ref="U38:V38"/>
    <mergeCell ref="X38:Y38"/>
    <mergeCell ref="Z38:AA38"/>
    <mergeCell ref="AC38:AD38"/>
    <mergeCell ref="D38:E39"/>
  </mergeCells>
  <phoneticPr fontId="1"/>
  <pageMargins left="0.23622047244094491" right="0.23622047244094491" top="0.74803149606299213" bottom="0.74803149606299213" header="0.31496062992125984" footer="0.31496062992125984"/>
  <pageSetup paperSize="9" scale="60" fitToHeight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1"/>
  <sheetViews>
    <sheetView tabSelected="1" topLeftCell="A10" workbookViewId="0">
      <selection activeCell="AP21" sqref="AP21"/>
    </sheetView>
  </sheetViews>
  <sheetFormatPr defaultRowHeight="13.5" x14ac:dyDescent="0.15"/>
  <cols>
    <col min="1" max="1" width="2.625" customWidth="1"/>
    <col min="2" max="2" width="3.75" customWidth="1"/>
    <col min="3" max="3" width="7.125" customWidth="1"/>
    <col min="4" max="33" width="3.625" customWidth="1"/>
    <col min="34" max="40" width="4.625" customWidth="1"/>
  </cols>
  <sheetData>
    <row r="1" spans="2:40" ht="14.25" x14ac:dyDescent="0.15">
      <c r="C1" s="23" t="s">
        <v>240</v>
      </c>
    </row>
    <row r="2" spans="2:40" x14ac:dyDescent="0.15">
      <c r="C2" s="21" t="s">
        <v>226</v>
      </c>
    </row>
    <row r="4" spans="2:40" ht="27" x14ac:dyDescent="0.15">
      <c r="B4" s="6"/>
      <c r="C4" s="32"/>
      <c r="D4" s="130" t="s">
        <v>41</v>
      </c>
      <c r="E4" s="130"/>
      <c r="F4" s="130"/>
      <c r="G4" s="171" t="s">
        <v>71</v>
      </c>
      <c r="H4" s="169"/>
      <c r="I4" s="139"/>
      <c r="J4" s="130" t="s">
        <v>31</v>
      </c>
      <c r="K4" s="169"/>
      <c r="L4" s="169"/>
      <c r="M4" s="171" t="s">
        <v>39</v>
      </c>
      <c r="N4" s="130"/>
      <c r="O4" s="160"/>
      <c r="P4" s="130" t="s">
        <v>49</v>
      </c>
      <c r="Q4" s="130"/>
      <c r="R4" s="130"/>
      <c r="S4" s="171" t="s">
        <v>38</v>
      </c>
      <c r="T4" s="130"/>
      <c r="U4" s="160"/>
      <c r="V4" s="130" t="s">
        <v>16</v>
      </c>
      <c r="W4" s="130"/>
      <c r="X4" s="130"/>
      <c r="Y4" s="171" t="s">
        <v>46</v>
      </c>
      <c r="Z4" s="130"/>
      <c r="AA4" s="160"/>
      <c r="AB4" s="130" t="s">
        <v>62</v>
      </c>
      <c r="AC4" s="130"/>
      <c r="AD4" s="160"/>
      <c r="AE4" s="11" t="s">
        <v>4</v>
      </c>
      <c r="AF4" s="11" t="s">
        <v>5</v>
      </c>
      <c r="AG4" s="13" t="s">
        <v>6</v>
      </c>
      <c r="AH4" s="9" t="s">
        <v>7</v>
      </c>
      <c r="AI4" s="4" t="s">
        <v>8</v>
      </c>
      <c r="AJ4" s="9" t="s">
        <v>9</v>
      </c>
      <c r="AK4" s="12" t="s">
        <v>10</v>
      </c>
      <c r="AL4" s="14" t="s">
        <v>11</v>
      </c>
      <c r="AM4" s="13" t="s">
        <v>12</v>
      </c>
      <c r="AN4" s="14" t="s">
        <v>13</v>
      </c>
    </row>
    <row r="5" spans="2:40" ht="18" customHeight="1" x14ac:dyDescent="0.15">
      <c r="B5" s="172" t="str">
        <f>D4</f>
        <v>明治</v>
      </c>
      <c r="C5" s="8" t="s">
        <v>2</v>
      </c>
      <c r="D5" s="25"/>
      <c r="E5" s="25"/>
      <c r="F5" s="25"/>
      <c r="G5" s="6"/>
      <c r="H5" s="45" t="str">
        <f>IF(G6="","",IF(G6&gt;I6,"〇",IF(G6&lt;I6,"●",IF(G6=I6,"△",))))</f>
        <v>〇</v>
      </c>
      <c r="I5" s="44"/>
      <c r="J5" s="45"/>
      <c r="K5" s="90" t="str">
        <f>IF(J6="","",IF(J6&gt;L6,"〇",IF(J6&lt;L6,"●",IF(J6=L6,"△",))))</f>
        <v>●</v>
      </c>
      <c r="L5" s="45"/>
      <c r="M5" s="6"/>
      <c r="N5" s="90" t="str">
        <f>IF(M6="","",IF(M6&gt;O6,"〇",IF(M6&lt;O6,"●",IF(M6=O6,"△",))))</f>
        <v>〇</v>
      </c>
      <c r="O5" s="44"/>
      <c r="P5" s="45"/>
      <c r="Q5" s="90" t="str">
        <f>IF(P6="","",IF(P6&gt;R6,"〇",IF(P6&lt;R6,"●",IF(P6=R6,"△",))))</f>
        <v>〇</v>
      </c>
      <c r="R5" s="45"/>
      <c r="S5" s="6"/>
      <c r="T5" s="90" t="str">
        <f>IF(S6="","",IF(S6&gt;U6,"〇",IF(S6&lt;U6,"●",IF(S6=U6,"△",))))</f>
        <v>△</v>
      </c>
      <c r="U5" s="44"/>
      <c r="V5" s="45"/>
      <c r="W5" s="90" t="str">
        <f>IF(V6="","",IF(V6&gt;X6,"〇",IF(V6&lt;X6,"●",IF(V6=X6,"△",))))</f>
        <v>〇</v>
      </c>
      <c r="X5" s="45"/>
      <c r="Y5" s="6"/>
      <c r="Z5" s="90" t="str">
        <f>IF(Y6="","",IF(Y6&gt;AA6,"〇",IF(Y6&lt;AA6,"●",IF(Y6=AA6,"△",))))</f>
        <v>〇</v>
      </c>
      <c r="AA5" s="44"/>
      <c r="AB5" s="45"/>
      <c r="AC5" s="90" t="str">
        <f>IF(AB6="","",IF(AB6&gt;AD6,"〇",IF(AB6&lt;AD6,"●",IF(AB6=AD6,"△",))))</f>
        <v>〇</v>
      </c>
      <c r="AD5" s="44"/>
      <c r="AE5" s="174">
        <f>COUNTIF(G5:AD5,"〇")</f>
        <v>6</v>
      </c>
      <c r="AF5" s="174">
        <f>COUNTIF(G5:AD5,"●")</f>
        <v>1</v>
      </c>
      <c r="AG5" s="174">
        <f>COUNTIF(G5:AD5,"△")</f>
        <v>1</v>
      </c>
      <c r="AH5" s="174">
        <f>SUM(G6,J6,M6,P6,S6,V6,Y6,AB6)</f>
        <v>34</v>
      </c>
      <c r="AI5" s="174">
        <f>SUM(I6,L6,O6,R6,U6,X6,AA6,AD6)</f>
        <v>9</v>
      </c>
      <c r="AJ5" s="174">
        <f>(AE5*3)+(AG5*1)</f>
        <v>19</v>
      </c>
      <c r="AK5" s="218">
        <f>RANK(AJ5,AJ5:AJ22,0)</f>
        <v>2</v>
      </c>
      <c r="AL5" s="174">
        <f>AH5-AI5</f>
        <v>25</v>
      </c>
      <c r="AM5" s="174">
        <f>RANK(AL5,AL5:AL22)</f>
        <v>2</v>
      </c>
      <c r="AN5" s="191"/>
    </row>
    <row r="6" spans="2:40" ht="18" customHeight="1" x14ac:dyDescent="0.15">
      <c r="B6" s="176"/>
      <c r="C6" s="10" t="s">
        <v>3</v>
      </c>
      <c r="D6" s="26"/>
      <c r="E6" s="26" t="s">
        <v>0</v>
      </c>
      <c r="F6" s="26"/>
      <c r="G6" s="19">
        <f>IF(F27="","",F27)</f>
        <v>3</v>
      </c>
      <c r="H6" s="43" t="s">
        <v>78</v>
      </c>
      <c r="I6" s="20">
        <f>IF(J27="","",J27)</f>
        <v>0</v>
      </c>
      <c r="J6" s="43">
        <f>IF(T27="","",T27)</f>
        <v>0</v>
      </c>
      <c r="K6" s="43" t="s">
        <v>80</v>
      </c>
      <c r="L6" s="43">
        <f>IF(P27="","",P27)</f>
        <v>2</v>
      </c>
      <c r="M6" s="19">
        <f>IF(F31="","",F31)</f>
        <v>5</v>
      </c>
      <c r="N6" s="43" t="s">
        <v>105</v>
      </c>
      <c r="O6" s="20">
        <f>IF(J31="","",J31)</f>
        <v>0</v>
      </c>
      <c r="P6" s="43">
        <f>IF(T35="","",T35)</f>
        <v>13</v>
      </c>
      <c r="Q6" s="43" t="s">
        <v>95</v>
      </c>
      <c r="R6" s="43">
        <f>IF(P35="","",P35)</f>
        <v>0</v>
      </c>
      <c r="S6" s="19">
        <f>IF(T31="","",T31)</f>
        <v>0</v>
      </c>
      <c r="T6" s="43" t="s">
        <v>105</v>
      </c>
      <c r="U6" s="20">
        <f>IF(P31="","",P31)</f>
        <v>0</v>
      </c>
      <c r="V6" s="43">
        <f>IF(AD39="","",AD39)</f>
        <v>2</v>
      </c>
      <c r="W6" s="43" t="s">
        <v>98</v>
      </c>
      <c r="X6" s="43">
        <f>IF(Z39="","",Z39)</f>
        <v>0</v>
      </c>
      <c r="Y6" s="19">
        <f>IF(F39="","",F39)</f>
        <v>1</v>
      </c>
      <c r="Z6" s="43" t="s">
        <v>98</v>
      </c>
      <c r="AA6" s="20">
        <f>IF(J39="","",J39)</f>
        <v>0</v>
      </c>
      <c r="AB6" s="43">
        <f>IF(Z35="","",Z35)</f>
        <v>10</v>
      </c>
      <c r="AC6" s="43" t="s">
        <v>95</v>
      </c>
      <c r="AD6" s="20">
        <f>IF(AD35="","",AD35)</f>
        <v>7</v>
      </c>
      <c r="AE6" s="175"/>
      <c r="AF6" s="175"/>
      <c r="AG6" s="175"/>
      <c r="AH6" s="175"/>
      <c r="AI6" s="175"/>
      <c r="AJ6" s="175"/>
      <c r="AK6" s="219"/>
      <c r="AL6" s="175"/>
      <c r="AM6" s="175"/>
      <c r="AN6" s="192"/>
    </row>
    <row r="7" spans="2:40" ht="18" customHeight="1" x14ac:dyDescent="0.15">
      <c r="B7" s="193" t="str">
        <f>G4</f>
        <v>日岡</v>
      </c>
      <c r="C7" s="8" t="s">
        <v>2</v>
      </c>
      <c r="D7" s="45"/>
      <c r="E7" s="90" t="str">
        <f>IF(D8="","",IF(D8&gt;F8,"〇",IF(D8&lt;F8,"●",IF(D8=F8,"△",))))</f>
        <v>●</v>
      </c>
      <c r="F7" s="45"/>
      <c r="G7" s="46"/>
      <c r="H7" s="25"/>
      <c r="I7" s="47"/>
      <c r="J7" s="45"/>
      <c r="K7" s="90" t="str">
        <f>IF(J8="","",IF(J8&gt;L8,"〇",IF(J8&lt;L8,"●",IF(J8=L8,"△",))))</f>
        <v>●</v>
      </c>
      <c r="L7" s="45"/>
      <c r="M7" s="6"/>
      <c r="N7" s="90" t="str">
        <f>IF(M8="","",IF(M8&gt;O8,"〇",IF(M8&lt;O8,"●",IF(M8=O8,"△",))))</f>
        <v>〇</v>
      </c>
      <c r="O7" s="44"/>
      <c r="P7" s="45"/>
      <c r="Q7" s="90" t="str">
        <f>IF(P8="","",IF(P8&gt;R8,"〇",IF(P8&lt;R8,"●",IF(P8=R8,"△",))))</f>
        <v>〇</v>
      </c>
      <c r="R7" s="45"/>
      <c r="S7" s="6"/>
      <c r="T7" s="90" t="str">
        <f>IF(S8="","",IF(S8&gt;U8,"〇",IF(S8&lt;U8,"●",IF(S8=U8,"△",))))</f>
        <v>●</v>
      </c>
      <c r="U7" s="44"/>
      <c r="V7" s="45"/>
      <c r="W7" s="90" t="str">
        <f>IF(V8="","",IF(V8&gt;X8,"〇",IF(V8&lt;X8,"●",IF(V8=X8,"△",))))</f>
        <v>●</v>
      </c>
      <c r="X7" s="45"/>
      <c r="Y7" s="6"/>
      <c r="Z7" s="90" t="str">
        <f>IF(Y8="","",IF(Y8&gt;AA8,"〇",IF(Y8&lt;AA8,"●",IF(Y8=AA8,"△",))))</f>
        <v>〇</v>
      </c>
      <c r="AA7" s="44"/>
      <c r="AB7" s="45"/>
      <c r="AC7" s="90" t="str">
        <f>IF(AB8="","",IF(AB8&gt;AD8,"〇",IF(AB8&lt;AD8,"●",IF(AB8=AD8,"△",))))</f>
        <v>〇</v>
      </c>
      <c r="AD7" s="44"/>
      <c r="AE7" s="174">
        <f>COUNTIF(D7:AD7,"〇")</f>
        <v>4</v>
      </c>
      <c r="AF7" s="174">
        <f>COUNTIF(D7:AD7,"●")</f>
        <v>4</v>
      </c>
      <c r="AG7" s="174">
        <f>COUNTIF(D7:AD7,"▲")+COUNTIF(D7:AD7,"△")</f>
        <v>0</v>
      </c>
      <c r="AH7" s="174">
        <f>SUM(D8,J8,M8,P8,S8,V8,Y8,AB8)</f>
        <v>12</v>
      </c>
      <c r="AI7" s="174">
        <f>SUM(F8,L8,O8,R8,U8,X8,AA8,AD8)</f>
        <v>17</v>
      </c>
      <c r="AJ7" s="174">
        <f t="shared" ref="AJ7" si="0">(AE7*3)+(AG7*1)</f>
        <v>12</v>
      </c>
      <c r="AK7" s="174">
        <f>RANK(AJ7,AJ5:AJ22,0)</f>
        <v>6</v>
      </c>
      <c r="AL7" s="174">
        <f>AH7-AI7</f>
        <v>-5</v>
      </c>
      <c r="AM7" s="174">
        <f>RANK(AL7,AL5:AL22)</f>
        <v>6</v>
      </c>
      <c r="AN7" s="191"/>
    </row>
    <row r="8" spans="2:40" ht="18" customHeight="1" x14ac:dyDescent="0.15">
      <c r="B8" s="176"/>
      <c r="C8" s="10" t="s">
        <v>3</v>
      </c>
      <c r="D8" s="43">
        <f>I6</f>
        <v>0</v>
      </c>
      <c r="E8" s="43" t="s">
        <v>0</v>
      </c>
      <c r="F8" s="43">
        <f>G6</f>
        <v>3</v>
      </c>
      <c r="G8" s="48"/>
      <c r="H8" s="26"/>
      <c r="I8" s="49"/>
      <c r="J8" s="43">
        <f>IF(Z27="","",Z27)</f>
        <v>0</v>
      </c>
      <c r="K8" s="43" t="s">
        <v>78</v>
      </c>
      <c r="L8" s="43">
        <f>IF(AD27="","",AD27)</f>
        <v>3</v>
      </c>
      <c r="M8" s="19">
        <f>IF(AI39="","",AI39)</f>
        <v>2</v>
      </c>
      <c r="N8" s="43" t="s">
        <v>98</v>
      </c>
      <c r="O8" s="20">
        <f>IF(AE39="","",AE39)</f>
        <v>1</v>
      </c>
      <c r="P8" s="43">
        <f>IF(K33="","",K33)</f>
        <v>3</v>
      </c>
      <c r="Q8" s="43" t="s">
        <v>105</v>
      </c>
      <c r="R8" s="43">
        <f>IF(O33="","",O33)</f>
        <v>1</v>
      </c>
      <c r="S8" s="19">
        <f>IF(Y37="","",Y37)</f>
        <v>0</v>
      </c>
      <c r="T8" s="43" t="s">
        <v>95</v>
      </c>
      <c r="U8" s="20">
        <f>IF(U37="","",U37)</f>
        <v>6</v>
      </c>
      <c r="V8" s="43">
        <f>IF(Y33="","",Y33)</f>
        <v>2</v>
      </c>
      <c r="W8" s="43" t="s">
        <v>106</v>
      </c>
      <c r="X8" s="43">
        <f>IF(U33="","",U33)</f>
        <v>3</v>
      </c>
      <c r="Y8" s="19">
        <f>IF(K37="","",K37)</f>
        <v>2</v>
      </c>
      <c r="Z8" s="43" t="s">
        <v>95</v>
      </c>
      <c r="AA8" s="20">
        <f>IF(O37="","",O37)</f>
        <v>0</v>
      </c>
      <c r="AB8" s="43">
        <f>IF(U39="","",U39)</f>
        <v>3</v>
      </c>
      <c r="AC8" s="43" t="s">
        <v>98</v>
      </c>
      <c r="AD8" s="20">
        <f>IF(Y39="","",Y39)</f>
        <v>0</v>
      </c>
      <c r="AE8" s="175"/>
      <c r="AF8" s="175"/>
      <c r="AG8" s="175"/>
      <c r="AH8" s="175"/>
      <c r="AI8" s="175"/>
      <c r="AJ8" s="175"/>
      <c r="AK8" s="175"/>
      <c r="AL8" s="175"/>
      <c r="AM8" s="175"/>
      <c r="AN8" s="192"/>
    </row>
    <row r="9" spans="2:40" ht="17.25" customHeight="1" x14ac:dyDescent="0.15">
      <c r="B9" s="193" t="str">
        <f>J4</f>
        <v>稙田</v>
      </c>
      <c r="C9" s="8" t="s">
        <v>2</v>
      </c>
      <c r="D9" s="45"/>
      <c r="E9" s="90" t="str">
        <f>IF(D10="","",IF(D10&gt;F10,"〇",IF(D10&lt;F10,"●",IF(D10=F10,"△",))))</f>
        <v>〇</v>
      </c>
      <c r="F9" s="45"/>
      <c r="G9" s="6"/>
      <c r="H9" s="90" t="str">
        <f>IF(G10="","",IF(G10&gt;I10,"〇",IF(G10&lt;I10,"●",IF(G10=I10,"△",))))</f>
        <v>〇</v>
      </c>
      <c r="I9" s="44"/>
      <c r="J9" s="25"/>
      <c r="K9" s="25"/>
      <c r="L9" s="25"/>
      <c r="M9" s="6"/>
      <c r="N9" s="90" t="str">
        <f>IF(M10="","",IF(M10&gt;O10,"〇",IF(M10&lt;O10,"●",IF(M10=O10,"△",))))</f>
        <v>〇</v>
      </c>
      <c r="O9" s="44"/>
      <c r="P9" s="45"/>
      <c r="Q9" s="90" t="str">
        <f>IF(P10="","",IF(P10&gt;R10,"〇",IF(P10&lt;R10,"●",IF(P10=R10,"△",))))</f>
        <v>〇</v>
      </c>
      <c r="R9" s="45"/>
      <c r="S9" s="6"/>
      <c r="T9" s="90" t="str">
        <f>IF(S10="","",IF(S10&gt;U10,"〇",IF(S10&lt;U10,"●",IF(S10=U10,"△",))))</f>
        <v>●</v>
      </c>
      <c r="U9" s="44"/>
      <c r="V9" s="45"/>
      <c r="W9" s="90" t="str">
        <f>IF(V10="","",IF(V10&gt;X10,"〇",IF(V10&lt;X10,"●",IF(V10=X10,"△",))))</f>
        <v>△</v>
      </c>
      <c r="X9" s="45"/>
      <c r="Y9" s="6"/>
      <c r="Z9" s="90" t="str">
        <f>IF(Y10="","",IF(Y10&gt;AA10,"〇",IF(Y10&lt;AA10,"●",IF(Y10=AA10,"△",))))</f>
        <v>●</v>
      </c>
      <c r="AA9" s="44"/>
      <c r="AB9" s="45"/>
      <c r="AC9" s="90" t="str">
        <f>IF(AB10="","",IF(AB10&gt;AD10,"〇",IF(AB10&lt;AD10,"●",IF(AB10=AD10,"△",))))</f>
        <v>〇</v>
      </c>
      <c r="AD9" s="44"/>
      <c r="AE9" s="174">
        <f>COUNTIF(D9:AD9,"〇")</f>
        <v>5</v>
      </c>
      <c r="AF9" s="174">
        <f>COUNTIF(D9:AD9,"●")</f>
        <v>2</v>
      </c>
      <c r="AG9" s="174">
        <f>COUNTIF(D9:AD9,"▲")+COUNTIF(D9:AD9,"△")</f>
        <v>1</v>
      </c>
      <c r="AH9" s="174">
        <f>SUM(D10,G10,M10,P10,S10,V10,Y10,AB10)</f>
        <v>28</v>
      </c>
      <c r="AI9" s="174">
        <f>SUM(F10,I10,O10,R10,U10,X10,AA10,AD10)</f>
        <v>5</v>
      </c>
      <c r="AJ9" s="174">
        <f t="shared" ref="AJ9" si="1">(AE9*3)+(AG9*1)</f>
        <v>16</v>
      </c>
      <c r="AK9" s="174">
        <f>RANK(AJ9,AJ5:AJ22,0)</f>
        <v>3</v>
      </c>
      <c r="AL9" s="174">
        <f>AH9-AI9</f>
        <v>23</v>
      </c>
      <c r="AM9" s="174">
        <f>RANK(AL9,AL5:AL22)</f>
        <v>3</v>
      </c>
      <c r="AN9" s="191"/>
    </row>
    <row r="10" spans="2:40" ht="18" customHeight="1" x14ac:dyDescent="0.15">
      <c r="B10" s="176"/>
      <c r="C10" s="10" t="s">
        <v>3</v>
      </c>
      <c r="D10" s="43">
        <f>L6</f>
        <v>2</v>
      </c>
      <c r="E10" s="43" t="s">
        <v>0</v>
      </c>
      <c r="F10" s="43">
        <f>J6</f>
        <v>0</v>
      </c>
      <c r="G10" s="19">
        <f>L8</f>
        <v>3</v>
      </c>
      <c r="H10" s="43" t="s">
        <v>78</v>
      </c>
      <c r="I10" s="20">
        <f>J8</f>
        <v>0</v>
      </c>
      <c r="J10" s="26"/>
      <c r="K10" s="26"/>
      <c r="L10" s="26"/>
      <c r="M10" s="19">
        <f>IF(F37="","",F37)</f>
        <v>5</v>
      </c>
      <c r="N10" s="43" t="s">
        <v>95</v>
      </c>
      <c r="O10" s="20">
        <f>IF(J37="","",J37)</f>
        <v>1</v>
      </c>
      <c r="P10" s="43">
        <f>IF(P41="","",P41)</f>
        <v>12</v>
      </c>
      <c r="Q10" s="43" t="s">
        <v>98</v>
      </c>
      <c r="R10" s="43">
        <f>IF(T41="","",T41)</f>
        <v>0</v>
      </c>
      <c r="S10" s="19">
        <f>IF(J41="","",J41)</f>
        <v>0</v>
      </c>
      <c r="T10" s="43"/>
      <c r="U10" s="20">
        <f>IF(F41="","",F41)</f>
        <v>1</v>
      </c>
      <c r="V10" s="43">
        <f>IF(T37="","",T37)</f>
        <v>0</v>
      </c>
      <c r="W10" s="43" t="s">
        <v>95</v>
      </c>
      <c r="X10" s="43">
        <f>IF(P37="","",P37)</f>
        <v>0</v>
      </c>
      <c r="Y10" s="19">
        <f>IF(F33="","",F33)</f>
        <v>2</v>
      </c>
      <c r="Z10" s="43" t="s">
        <v>106</v>
      </c>
      <c r="AA10" s="20">
        <f>IF(J33="","",J33)</f>
        <v>3</v>
      </c>
      <c r="AB10" s="43">
        <f>IF(T33="","",T33)</f>
        <v>4</v>
      </c>
      <c r="AC10" s="43" t="s">
        <v>106</v>
      </c>
      <c r="AD10" s="20">
        <f>IF(P33="","",P33)</f>
        <v>0</v>
      </c>
      <c r="AE10" s="175"/>
      <c r="AF10" s="175"/>
      <c r="AG10" s="175"/>
      <c r="AH10" s="175"/>
      <c r="AI10" s="175"/>
      <c r="AJ10" s="175"/>
      <c r="AK10" s="175"/>
      <c r="AL10" s="175"/>
      <c r="AM10" s="175"/>
      <c r="AN10" s="192"/>
    </row>
    <row r="11" spans="2:40" ht="18" customHeight="1" x14ac:dyDescent="0.15">
      <c r="B11" s="193" t="str">
        <f>M4</f>
        <v>鴛野</v>
      </c>
      <c r="C11" s="8" t="s">
        <v>2</v>
      </c>
      <c r="D11" s="45"/>
      <c r="E11" s="90" t="str">
        <f>IF(D12="","",IF(D12&gt;F12,"〇",IF(D12&lt;F12,"●",IF(D12=F12,"△",))))</f>
        <v>●</v>
      </c>
      <c r="F11" s="45"/>
      <c r="G11" s="6"/>
      <c r="H11" s="90" t="str">
        <f>IF(G12="","",IF(G12&gt;I12,"〇",IF(G12&lt;I12,"●",IF(G12=I12,"△",))))</f>
        <v>●</v>
      </c>
      <c r="I11" s="44"/>
      <c r="J11" s="45"/>
      <c r="K11" s="90" t="str">
        <f>IF(J12="","",IF(J12&gt;L12,"〇",IF(J12&lt;L12,"●",IF(J12=L12,"△",))))</f>
        <v>●</v>
      </c>
      <c r="L11" s="45"/>
      <c r="M11" s="46"/>
      <c r="N11" s="25"/>
      <c r="O11" s="47"/>
      <c r="P11" s="45"/>
      <c r="Q11" s="90" t="str">
        <f>IF(P12="","",IF(P12&gt;R12,"〇",IF(P12&lt;R12,"●",IF(P12=R12,"△",))))</f>
        <v>〇</v>
      </c>
      <c r="R11" s="45"/>
      <c r="S11" s="6"/>
      <c r="T11" s="90" t="str">
        <f>IF(S12="","",IF(S12&gt;U12,"〇",IF(S12&lt;U12,"●",IF(S12=U12,"△",))))</f>
        <v>●</v>
      </c>
      <c r="U11" s="44"/>
      <c r="V11" s="45"/>
      <c r="W11" s="90" t="str">
        <f>IF(V12="","",IF(V12&gt;X12,"〇",IF(V12&lt;X12,"●",IF(V12=X12,"△",))))</f>
        <v>●</v>
      </c>
      <c r="X11" s="45"/>
      <c r="Y11" s="6"/>
      <c r="Z11" s="90" t="str">
        <f>IF(Y12="","",IF(Y12&gt;AA12,"〇",IF(Y12&lt;AA12,"●",IF(Y12=AA12,"△",))))</f>
        <v>●</v>
      </c>
      <c r="AA11" s="44"/>
      <c r="AB11" s="45"/>
      <c r="AC11" s="90" t="str">
        <f>IF(AB12="","",IF(AB12&gt;AD12,"〇",IF(AB12&lt;AD12,"●",IF(AB12=AD12,"△",))))</f>
        <v>〇</v>
      </c>
      <c r="AD11" s="44"/>
      <c r="AE11" s="174">
        <f t="shared" ref="AE11" si="2">COUNTIF(D11:AD11,"〇")</f>
        <v>2</v>
      </c>
      <c r="AF11" s="174">
        <f>COUNTIF(D11:AD11,"●")</f>
        <v>6</v>
      </c>
      <c r="AG11" s="174">
        <f>COUNTIF(D11:AD11,"▲")+COUNTIF(D11:AD11,"△")</f>
        <v>0</v>
      </c>
      <c r="AH11" s="174">
        <f>SUM(D12,G12,J12,P12,S12,V12,Y12,AB12)</f>
        <v>8</v>
      </c>
      <c r="AI11" s="174">
        <f>SUM(F12,I12,L12,R12,U12,X12,AA12,AD12)</f>
        <v>20</v>
      </c>
      <c r="AJ11" s="174">
        <f t="shared" ref="AJ11" si="3">(AE11*3)+(AG11*1)</f>
        <v>6</v>
      </c>
      <c r="AK11" s="174">
        <f>RANK(AJ11,AJ5:AJ22,0)</f>
        <v>7</v>
      </c>
      <c r="AL11" s="174">
        <f>AH11-AI11</f>
        <v>-12</v>
      </c>
      <c r="AM11" s="174">
        <f>RANK(AL11,AL5:AL22)</f>
        <v>7</v>
      </c>
      <c r="AN11" s="191"/>
    </row>
    <row r="12" spans="2:40" ht="18" customHeight="1" x14ac:dyDescent="0.15">
      <c r="B12" s="176"/>
      <c r="C12" s="10" t="s">
        <v>3</v>
      </c>
      <c r="D12" s="43">
        <f>O6</f>
        <v>0</v>
      </c>
      <c r="E12" s="43" t="s">
        <v>0</v>
      </c>
      <c r="F12" s="43">
        <f>M6</f>
        <v>5</v>
      </c>
      <c r="G12" s="19">
        <f>O8</f>
        <v>1</v>
      </c>
      <c r="H12" s="43" t="s">
        <v>99</v>
      </c>
      <c r="I12" s="20">
        <f>M8</f>
        <v>2</v>
      </c>
      <c r="J12" s="43">
        <f>O10</f>
        <v>1</v>
      </c>
      <c r="K12" s="43" t="s">
        <v>95</v>
      </c>
      <c r="L12" s="43">
        <f>M10</f>
        <v>5</v>
      </c>
      <c r="M12" s="48"/>
      <c r="N12" s="26"/>
      <c r="O12" s="49"/>
      <c r="P12" s="43">
        <f>IF(F29="","",F29)</f>
        <v>3</v>
      </c>
      <c r="Q12" s="43" t="s">
        <v>78</v>
      </c>
      <c r="R12" s="43">
        <f>IF(J29="","",J29)</f>
        <v>0</v>
      </c>
      <c r="S12" s="19">
        <f>IF(Z31="","",Z31)</f>
        <v>0</v>
      </c>
      <c r="T12" s="43" t="s">
        <v>102</v>
      </c>
      <c r="U12" s="20">
        <f>IF(AD31="","",AD31)</f>
        <v>2</v>
      </c>
      <c r="V12" s="43">
        <f>IF(Z37="","",Z37)</f>
        <v>0</v>
      </c>
      <c r="W12" s="43" t="s">
        <v>95</v>
      </c>
      <c r="X12" s="43">
        <f>IF(AD37="","",AD37)</f>
        <v>1</v>
      </c>
      <c r="Y12" s="19">
        <f>IF(T29="","",T29)</f>
        <v>0</v>
      </c>
      <c r="Z12" s="43" t="s">
        <v>78</v>
      </c>
      <c r="AA12" s="20">
        <f>IF(P29="","",P29)</f>
        <v>4</v>
      </c>
      <c r="AB12" s="43">
        <f>IF(O39="","",O39)</f>
        <v>3</v>
      </c>
      <c r="AC12" s="43" t="s">
        <v>98</v>
      </c>
      <c r="AD12" s="20">
        <f>IF(K39="","",K39)</f>
        <v>1</v>
      </c>
      <c r="AE12" s="175"/>
      <c r="AF12" s="175"/>
      <c r="AG12" s="175"/>
      <c r="AH12" s="175"/>
      <c r="AI12" s="175"/>
      <c r="AJ12" s="175"/>
      <c r="AK12" s="175"/>
      <c r="AL12" s="175"/>
      <c r="AM12" s="175"/>
      <c r="AN12" s="192"/>
    </row>
    <row r="13" spans="2:40" ht="18" customHeight="1" x14ac:dyDescent="0.15">
      <c r="B13" s="193" t="str">
        <f>P4</f>
        <v>滝尾下郡</v>
      </c>
      <c r="C13" s="8" t="s">
        <v>2</v>
      </c>
      <c r="D13" s="45"/>
      <c r="E13" s="90" t="str">
        <f>IF(D14="","",IF(D14&gt;F14,"〇",IF(D14&lt;F14,"●",IF(D14=F14,"△",))))</f>
        <v>●</v>
      </c>
      <c r="F13" s="45"/>
      <c r="G13" s="6"/>
      <c r="H13" s="90" t="str">
        <f>IF(G14="","",IF(G14&gt;I14,"〇",IF(G14&lt;I14,"●",IF(G14=I14,"△",))))</f>
        <v>●</v>
      </c>
      <c r="I13" s="44"/>
      <c r="J13" s="45"/>
      <c r="K13" s="90" t="str">
        <f>IF(J14="","",IF(J14&gt;L14,"〇",IF(J14&lt;L14,"●",IF(J14=L14,"△",))))</f>
        <v>●</v>
      </c>
      <c r="L13" s="45"/>
      <c r="M13" s="6"/>
      <c r="N13" s="90" t="str">
        <f>IF(M14="","",IF(M14&gt;O14,"〇",IF(M14&lt;O14,"●",IF(M14=O14,"△",))))</f>
        <v>●</v>
      </c>
      <c r="O13" s="44"/>
      <c r="P13" s="25"/>
      <c r="Q13" s="25"/>
      <c r="R13" s="25"/>
      <c r="S13" s="6"/>
      <c r="T13" s="90" t="str">
        <f>IF(S14="","",IF(S14&gt;U14,"〇",IF(S14&lt;U14,"●",IF(S14=U14,"△",))))</f>
        <v>●</v>
      </c>
      <c r="U13" s="44"/>
      <c r="V13" s="45"/>
      <c r="W13" s="90" t="str">
        <f>IF(V14="","",IF(V14&gt;X14,"〇",IF(V14&lt;X14,"●",IF(V14=X14,"△",))))</f>
        <v>●</v>
      </c>
      <c r="X13" s="45"/>
      <c r="Y13" s="6"/>
      <c r="Z13" s="90" t="str">
        <f>IF(Y14="","",IF(Y14&gt;AA14,"〇",IF(Y14&lt;AA14,"●",IF(Y14=AA14,"△",))))</f>
        <v>●</v>
      </c>
      <c r="AA13" s="44"/>
      <c r="AB13" s="45"/>
      <c r="AC13" s="90" t="str">
        <f>IF(AB14="","",IF(AB14&gt;AD14,"〇",IF(AB14&lt;AD14,"●",IF(AB14=AD14,"△",))))</f>
        <v>〇</v>
      </c>
      <c r="AD13" s="44"/>
      <c r="AE13" s="174">
        <f t="shared" ref="AE13" si="4">COUNTIF(D13:AD13,"〇")</f>
        <v>1</v>
      </c>
      <c r="AF13" s="174">
        <f>COUNTIF(D13:AD13,"●")</f>
        <v>7</v>
      </c>
      <c r="AG13" s="174">
        <f>COUNTIF(D13:AD13,"▲")+COUNTIF(D13:AD13,"△")</f>
        <v>0</v>
      </c>
      <c r="AH13" s="174">
        <f>SUM(D14,G14,J14,M14,S14,V14,Y14,AB14)</f>
        <v>9</v>
      </c>
      <c r="AI13" s="174">
        <f>SUM(F14,I14,L14,O14,U14,X14,AA14,AD14)</f>
        <v>58</v>
      </c>
      <c r="AJ13" s="174">
        <f t="shared" ref="AJ13" si="5">(AE13*3)+(AG13*1)</f>
        <v>3</v>
      </c>
      <c r="AK13" s="174">
        <f>RANK(AJ13,AJ5:AJ22,0)</f>
        <v>8</v>
      </c>
      <c r="AL13" s="174">
        <f>AH13-AI13</f>
        <v>-49</v>
      </c>
      <c r="AM13" s="174">
        <f>RANK(AL13,AL5:AL22)</f>
        <v>9</v>
      </c>
      <c r="AN13" s="191"/>
    </row>
    <row r="14" spans="2:40" ht="18" customHeight="1" x14ac:dyDescent="0.15">
      <c r="B14" s="176"/>
      <c r="C14" s="10" t="s">
        <v>3</v>
      </c>
      <c r="D14" s="43">
        <f>R6</f>
        <v>0</v>
      </c>
      <c r="E14" s="43" t="s">
        <v>0</v>
      </c>
      <c r="F14" s="43">
        <f>P6</f>
        <v>13</v>
      </c>
      <c r="G14" s="19">
        <f>R8</f>
        <v>1</v>
      </c>
      <c r="H14" s="43" t="s">
        <v>105</v>
      </c>
      <c r="I14" s="20">
        <f>P8</f>
        <v>3</v>
      </c>
      <c r="J14" s="43">
        <f>R10</f>
        <v>0</v>
      </c>
      <c r="K14" s="43" t="s">
        <v>98</v>
      </c>
      <c r="L14" s="43">
        <f>P10</f>
        <v>12</v>
      </c>
      <c r="M14" s="19">
        <f>R12</f>
        <v>0</v>
      </c>
      <c r="N14" s="43"/>
      <c r="O14" s="20">
        <f>P12</f>
        <v>3</v>
      </c>
      <c r="P14" s="26"/>
      <c r="Q14" s="26"/>
      <c r="R14" s="26"/>
      <c r="S14" s="19">
        <f>IF(Z41="","",Z41)</f>
        <v>0</v>
      </c>
      <c r="T14" s="43" t="s">
        <v>98</v>
      </c>
      <c r="U14" s="20">
        <f>IF(AD41="","",AD41)</f>
        <v>14</v>
      </c>
      <c r="V14" s="43">
        <f>IF(AE33="","",AE33)</f>
        <v>2</v>
      </c>
      <c r="W14" s="43" t="s">
        <v>107</v>
      </c>
      <c r="X14" s="43">
        <f>IF(AI33="","",AI33)</f>
        <v>4</v>
      </c>
      <c r="Y14" s="19">
        <f>IF(Z29="","",Z29)</f>
        <v>0</v>
      </c>
      <c r="Z14" s="43" t="s">
        <v>78</v>
      </c>
      <c r="AA14" s="20">
        <f>IF(AD29="","",AD29)</f>
        <v>9</v>
      </c>
      <c r="AB14" s="43">
        <f>IF(J35="","",J35)</f>
        <v>6</v>
      </c>
      <c r="AC14" s="43" t="s">
        <v>95</v>
      </c>
      <c r="AD14" s="20">
        <f>IF(F35="","",F35)</f>
        <v>0</v>
      </c>
      <c r="AE14" s="175"/>
      <c r="AF14" s="175"/>
      <c r="AG14" s="175"/>
      <c r="AH14" s="175"/>
      <c r="AI14" s="175"/>
      <c r="AJ14" s="175"/>
      <c r="AK14" s="175"/>
      <c r="AL14" s="175"/>
      <c r="AM14" s="175"/>
      <c r="AN14" s="192"/>
    </row>
    <row r="15" spans="2:40" ht="18" customHeight="1" x14ac:dyDescent="0.15">
      <c r="B15" s="193" t="str">
        <f>S4</f>
        <v>宗方</v>
      </c>
      <c r="C15" s="8" t="s">
        <v>2</v>
      </c>
      <c r="D15" s="45"/>
      <c r="E15" s="90" t="str">
        <f>IF(D16="","",IF(D16&gt;F16,"〇",IF(D16&lt;F16,"●",IF(D16=F16,"△",))))</f>
        <v>△</v>
      </c>
      <c r="F15" s="45"/>
      <c r="G15" s="6"/>
      <c r="H15" s="90" t="str">
        <f>IF(G16="","",IF(G16&gt;I16,"〇",IF(G16&lt;I16,"●",IF(G16=I16,"△",))))</f>
        <v>〇</v>
      </c>
      <c r="I15" s="44"/>
      <c r="J15" s="45"/>
      <c r="K15" s="90" t="str">
        <f>IF(J16="","",IF(J16&gt;L16,"〇",IF(J16&lt;L16,"●",IF(J16=L16,"△",))))</f>
        <v>〇</v>
      </c>
      <c r="L15" s="45"/>
      <c r="M15" s="6"/>
      <c r="N15" s="90" t="str">
        <f>IF(M16="","",IF(M16&gt;O16,"〇",IF(M16&lt;O16,"●",IF(M16=O16,"△",))))</f>
        <v>〇</v>
      </c>
      <c r="O15" s="44"/>
      <c r="P15" s="45"/>
      <c r="Q15" s="90" t="str">
        <f>IF(P16="","",IF(P16&gt;R16,"〇",IF(P16&lt;R16,"●",IF(P16=R16,"△",))))</f>
        <v>〇</v>
      </c>
      <c r="R15" s="45"/>
      <c r="S15" s="46"/>
      <c r="T15" s="25"/>
      <c r="U15" s="47"/>
      <c r="V15" s="45"/>
      <c r="W15" s="90" t="str">
        <f>IF(V16="","",IF(V16&gt;X16,"〇",IF(V16&lt;X16,"●",IF(V16=X16,"△",))))</f>
        <v>〇</v>
      </c>
      <c r="X15" s="45"/>
      <c r="Y15" s="6"/>
      <c r="Z15" s="90" t="str">
        <f>IF(Y16="","",IF(Y16&gt;AA16,"〇",IF(Y16&lt;AA16,"●",IF(Y16=AA16,"△",))))</f>
        <v>〇</v>
      </c>
      <c r="AA15" s="44"/>
      <c r="AB15" s="45"/>
      <c r="AC15" s="90" t="str">
        <f>IF(AB16="","",IF(AB16&gt;AD16,"〇",IF(AB16&lt;AD16,"●",IF(AB16=AD16,"△",))))</f>
        <v>〇</v>
      </c>
      <c r="AD15" s="44"/>
      <c r="AE15" s="174">
        <f t="shared" ref="AE15" si="6">COUNTIF(D15:AD15,"〇")</f>
        <v>7</v>
      </c>
      <c r="AF15" s="174">
        <f>COUNTIF(D15:AD15,"●")</f>
        <v>0</v>
      </c>
      <c r="AG15" s="174">
        <f>COUNTIF(D15:AD15,"▲")+COUNTIF(D15:AD15,"△")</f>
        <v>1</v>
      </c>
      <c r="AH15" s="174">
        <f>SUM(D16,G16,J16,M16,P16,V16,Y16,AB16)</f>
        <v>47</v>
      </c>
      <c r="AI15" s="174">
        <f>SUM(F16,I16,L16,O16,R16,X16,AA16,AD16)</f>
        <v>0</v>
      </c>
      <c r="AJ15" s="174">
        <f t="shared" ref="AJ15" si="7">(AE15*3)+(AG15*1)</f>
        <v>22</v>
      </c>
      <c r="AK15" s="174">
        <f>RANK(AJ15,AJ5:AJ22,0)</f>
        <v>1</v>
      </c>
      <c r="AL15" s="174">
        <f>AH15-AI15</f>
        <v>47</v>
      </c>
      <c r="AM15" s="174">
        <f>RANK(AL15,AL5:AL22)</f>
        <v>1</v>
      </c>
      <c r="AN15" s="191"/>
    </row>
    <row r="16" spans="2:40" ht="18" customHeight="1" x14ac:dyDescent="0.15">
      <c r="B16" s="176"/>
      <c r="C16" s="10" t="s">
        <v>3</v>
      </c>
      <c r="D16" s="43">
        <f>U6</f>
        <v>0</v>
      </c>
      <c r="E16" s="43" t="s">
        <v>0</v>
      </c>
      <c r="F16" s="43">
        <f>S6</f>
        <v>0</v>
      </c>
      <c r="G16" s="19">
        <f>U8</f>
        <v>6</v>
      </c>
      <c r="H16" s="43" t="s">
        <v>95</v>
      </c>
      <c r="I16" s="20">
        <f>S8</f>
        <v>0</v>
      </c>
      <c r="J16" s="43">
        <f>U10</f>
        <v>1</v>
      </c>
      <c r="K16" s="43" t="s">
        <v>98</v>
      </c>
      <c r="L16" s="43">
        <f>S10</f>
        <v>0</v>
      </c>
      <c r="M16" s="19">
        <f>U12</f>
        <v>2</v>
      </c>
      <c r="N16" s="43" t="s">
        <v>102</v>
      </c>
      <c r="O16" s="20">
        <f>S12</f>
        <v>0</v>
      </c>
      <c r="P16" s="43">
        <f>U14</f>
        <v>14</v>
      </c>
      <c r="Q16" s="43" t="s">
        <v>98</v>
      </c>
      <c r="R16" s="43">
        <f>S14</f>
        <v>0</v>
      </c>
      <c r="S16" s="48"/>
      <c r="T16" s="26"/>
      <c r="U16" s="49"/>
      <c r="V16" s="43">
        <f>IF(K29="","",K29)</f>
        <v>7</v>
      </c>
      <c r="W16" s="43" t="s">
        <v>78</v>
      </c>
      <c r="X16" s="43">
        <f>IF(O29="","",O29)</f>
        <v>0</v>
      </c>
      <c r="Y16" s="19">
        <f>IF(AI37="","",AI37)</f>
        <v>5</v>
      </c>
      <c r="Z16" s="43" t="s">
        <v>95</v>
      </c>
      <c r="AA16" s="20">
        <f>IF(AE37="","",AE37)</f>
        <v>0</v>
      </c>
      <c r="AB16" s="43">
        <f>IF(Y29="","",Y29)</f>
        <v>12</v>
      </c>
      <c r="AC16" s="43" t="s">
        <v>80</v>
      </c>
      <c r="AD16" s="20">
        <f>IF(U29="","",U29)</f>
        <v>0</v>
      </c>
      <c r="AE16" s="175"/>
      <c r="AF16" s="175"/>
      <c r="AG16" s="175"/>
      <c r="AH16" s="175"/>
      <c r="AI16" s="175"/>
      <c r="AJ16" s="175"/>
      <c r="AK16" s="175"/>
      <c r="AL16" s="175"/>
      <c r="AM16" s="175"/>
      <c r="AN16" s="192"/>
    </row>
    <row r="17" spans="2:40" ht="18" customHeight="1" x14ac:dyDescent="0.15">
      <c r="B17" s="193" t="str">
        <f>V4</f>
        <v>東陽</v>
      </c>
      <c r="C17" s="8" t="s">
        <v>2</v>
      </c>
      <c r="D17" s="45"/>
      <c r="E17" s="90" t="str">
        <f>IF(D18="","",IF(D18&gt;F18,"〇",IF(D18&lt;F18,"●",IF(D18=F18,"△",))))</f>
        <v>●</v>
      </c>
      <c r="F17" s="45"/>
      <c r="G17" s="6"/>
      <c r="H17" s="90" t="str">
        <f>IF(G18="","",IF(G18&gt;I18,"〇",IF(G18&lt;I18,"●",IF(G18=I18,"△",))))</f>
        <v>〇</v>
      </c>
      <c r="I17" s="44"/>
      <c r="J17" s="45"/>
      <c r="K17" s="90" t="str">
        <f>IF(J18="","",IF(J18&gt;L18,"〇",IF(J18&lt;L18,"●",IF(J18=L18,"△",))))</f>
        <v>△</v>
      </c>
      <c r="L17" s="45"/>
      <c r="M17" s="6"/>
      <c r="N17" s="90" t="str">
        <f>IF(M18="","",IF(M18&gt;O18,"〇",IF(M18&lt;O18,"●",IF(M18=O18,"△",))))</f>
        <v>〇</v>
      </c>
      <c r="O17" s="44"/>
      <c r="P17" s="45"/>
      <c r="Q17" s="90" t="str">
        <f>IF(P18="","",IF(P18&gt;R18,"〇",IF(P18&lt;R18,"●",IF(P18=R18,"△",))))</f>
        <v>〇</v>
      </c>
      <c r="R17" s="45"/>
      <c r="S17" s="6"/>
      <c r="T17" s="90" t="str">
        <f>IF(S18="","",IF(S18&gt;U18,"〇",IF(S18&lt;U18,"●",IF(S18=U18,"△",))))</f>
        <v>●</v>
      </c>
      <c r="U17" s="44"/>
      <c r="V17" s="25"/>
      <c r="W17" s="25"/>
      <c r="X17" s="25"/>
      <c r="Y17" s="6"/>
      <c r="Z17" s="90" t="str">
        <f>IF(Y18="","",IF(Y18&gt;AA18,"〇",IF(Y18&lt;AA18,"●",IF(Y18=AA18,"△",))))</f>
        <v>△</v>
      </c>
      <c r="AA17" s="44"/>
      <c r="AB17" s="45"/>
      <c r="AC17" s="90" t="str">
        <f>IF(AB18="","",IF(AB18&gt;AD18,"〇",IF(AB18&lt;AD18,"●",IF(AB18=AD18,"△",))))</f>
        <v>〇</v>
      </c>
      <c r="AD17" s="44"/>
      <c r="AE17" s="174">
        <f t="shared" ref="AE17" si="8">COUNTIF(D17:AD17,"〇")</f>
        <v>4</v>
      </c>
      <c r="AF17" s="174">
        <f>COUNTIF(D17:AD17,"●")</f>
        <v>2</v>
      </c>
      <c r="AG17" s="174">
        <f>COUNTIF(D17:AD17,"▲")+COUNTIF(D17:AD17,"△")</f>
        <v>2</v>
      </c>
      <c r="AH17" s="174">
        <f>SUM(D18,G18,J18,M18,P18,S18,Y18,AB18)</f>
        <v>12</v>
      </c>
      <c r="AI17" s="174">
        <f>SUM(F18,I18,L18,O18,R18,U18,AA18,AD18)</f>
        <v>14</v>
      </c>
      <c r="AJ17" s="174">
        <f t="shared" ref="AJ17" si="9">(AE17*3)+(AG17*1)</f>
        <v>14</v>
      </c>
      <c r="AK17" s="174">
        <f>RANK(AJ17,AJ5:AJ22,0)</f>
        <v>4</v>
      </c>
      <c r="AL17" s="174">
        <f>AH17-AI17</f>
        <v>-2</v>
      </c>
      <c r="AM17" s="174">
        <f>RANK(AL17,AL5:AL22)</f>
        <v>5</v>
      </c>
      <c r="AN17" s="191"/>
    </row>
    <row r="18" spans="2:40" ht="18" customHeight="1" x14ac:dyDescent="0.15">
      <c r="B18" s="176"/>
      <c r="C18" s="10" t="s">
        <v>3</v>
      </c>
      <c r="D18" s="43">
        <f>X6</f>
        <v>0</v>
      </c>
      <c r="E18" s="43" t="s">
        <v>0</v>
      </c>
      <c r="F18" s="43">
        <f>V6</f>
        <v>2</v>
      </c>
      <c r="G18" s="19">
        <f>X8</f>
        <v>3</v>
      </c>
      <c r="H18" s="43" t="s">
        <v>105</v>
      </c>
      <c r="I18" s="20">
        <f>V8</f>
        <v>2</v>
      </c>
      <c r="J18" s="43">
        <f>X10</f>
        <v>0</v>
      </c>
      <c r="K18" s="43" t="s">
        <v>95</v>
      </c>
      <c r="L18" s="43">
        <f>V10</f>
        <v>0</v>
      </c>
      <c r="M18" s="19">
        <f>X12</f>
        <v>1</v>
      </c>
      <c r="N18" s="43" t="s">
        <v>95</v>
      </c>
      <c r="O18" s="20">
        <f>V12</f>
        <v>0</v>
      </c>
      <c r="P18" s="43">
        <f>X14</f>
        <v>4</v>
      </c>
      <c r="Q18" s="43" t="s">
        <v>105</v>
      </c>
      <c r="R18" s="43">
        <f>V14</f>
        <v>2</v>
      </c>
      <c r="S18" s="19">
        <f>X16</f>
        <v>0</v>
      </c>
      <c r="T18" s="43" t="s">
        <v>80</v>
      </c>
      <c r="U18" s="20">
        <f>V16</f>
        <v>7</v>
      </c>
      <c r="V18" s="26"/>
      <c r="W18" s="26"/>
      <c r="X18" s="26"/>
      <c r="Y18" s="19">
        <f>IF(T39="","",T39)</f>
        <v>1</v>
      </c>
      <c r="Z18" s="43" t="s">
        <v>98</v>
      </c>
      <c r="AA18" s="20">
        <f>IF(P39="","",P39)</f>
        <v>1</v>
      </c>
      <c r="AB18" s="43">
        <f>IF(AE29="","",AE29)</f>
        <v>3</v>
      </c>
      <c r="AC18" s="43" t="s">
        <v>78</v>
      </c>
      <c r="AD18" s="20">
        <f>IF(AI29="","",AI29)</f>
        <v>0</v>
      </c>
      <c r="AE18" s="175"/>
      <c r="AF18" s="175"/>
      <c r="AG18" s="175"/>
      <c r="AH18" s="175"/>
      <c r="AI18" s="175"/>
      <c r="AJ18" s="175"/>
      <c r="AK18" s="175"/>
      <c r="AL18" s="175"/>
      <c r="AM18" s="175"/>
      <c r="AN18" s="192"/>
    </row>
    <row r="19" spans="2:40" ht="18" customHeight="1" x14ac:dyDescent="0.15">
      <c r="B19" s="193" t="str">
        <f>Y4</f>
        <v>住吉</v>
      </c>
      <c r="C19" s="8" t="s">
        <v>2</v>
      </c>
      <c r="D19" s="45"/>
      <c r="E19" s="90" t="str">
        <f>IF(D20="","",IF(D20&gt;F20,"〇",IF(D20&lt;F20,"●",IF(D20=F20,"△",))))</f>
        <v>●</v>
      </c>
      <c r="F19" s="45"/>
      <c r="G19" s="6"/>
      <c r="H19" s="90" t="str">
        <f>IF(G20="","",IF(G20&gt;I20,"〇",IF(G20&lt;I20,"●",IF(G20=I20,"△",))))</f>
        <v>●</v>
      </c>
      <c r="I19" s="44"/>
      <c r="J19" s="45"/>
      <c r="K19" s="67" t="str">
        <f>IF(J20="","",IF(J20&gt;L20,"〇",IF(J20&lt;L20,"●",IF(#REF!&gt;#REF!,"△",IF(#REF!&lt;#REF!,"▲",)))))</f>
        <v>〇</v>
      </c>
      <c r="L19" s="45"/>
      <c r="M19" s="6"/>
      <c r="N19" s="90" t="str">
        <f>IF(M20="","",IF(M20&gt;O20,"〇",IF(M20&lt;O20,"●",IF(M20=O20,"△",))))</f>
        <v>〇</v>
      </c>
      <c r="O19" s="44"/>
      <c r="P19" s="45"/>
      <c r="Q19" s="90" t="str">
        <f>IF(P20="","",IF(P20&gt;R20,"〇",IF(P20&lt;R20,"●",IF(P20=R20,"△",))))</f>
        <v>〇</v>
      </c>
      <c r="R19" s="45"/>
      <c r="S19" s="6"/>
      <c r="T19" s="90" t="str">
        <f>IF(S20="","",IF(S20&gt;U20,"〇",IF(S20&lt;U20,"●",IF(S20=U20,"△",))))</f>
        <v>●</v>
      </c>
      <c r="U19" s="44"/>
      <c r="V19" s="45"/>
      <c r="W19" s="90" t="str">
        <f>IF(V20="","",IF(V20&gt;X20,"〇",IF(V20&lt;X20,"●",IF(V20=X20,"△",))))</f>
        <v>△</v>
      </c>
      <c r="X19" s="45"/>
      <c r="Y19" s="46"/>
      <c r="Z19" s="25"/>
      <c r="AA19" s="47"/>
      <c r="AB19" s="45"/>
      <c r="AC19" s="90" t="str">
        <f>IF(AB20="","",IF(AB20&gt;AD20,"〇",IF(AB20&lt;AD20,"●",IF(AB20=AD20,"△",))))</f>
        <v>〇</v>
      </c>
      <c r="AD19" s="44"/>
      <c r="AE19" s="174">
        <f t="shared" ref="AE19" si="10">COUNTIF(D19:AD19,"〇")</f>
        <v>4</v>
      </c>
      <c r="AF19" s="174">
        <f>COUNTIF(D19:AD19,"●")</f>
        <v>3</v>
      </c>
      <c r="AG19" s="174">
        <f>COUNTIF(D19:AD19,"▲")+COUNTIF(D19:AD19,"△")</f>
        <v>1</v>
      </c>
      <c r="AH19" s="174">
        <f>SUM(D20,G20,J20,M20,P20,S20,V20,AB20)</f>
        <v>24</v>
      </c>
      <c r="AI19" s="174">
        <f>SUM(F20,I20,L20,O20,R20,U20,X20,AD20)</f>
        <v>12</v>
      </c>
      <c r="AJ19" s="174">
        <f t="shared" ref="AJ19" si="11">(AE19*3)+(AG19*1)</f>
        <v>13</v>
      </c>
      <c r="AK19" s="174">
        <f>RANK(AJ19,AJ5:AJ22,0)</f>
        <v>5</v>
      </c>
      <c r="AL19" s="174">
        <f>AH19-AI19</f>
        <v>12</v>
      </c>
      <c r="AM19" s="174">
        <f>RANK(AL19,AL5:AL22)</f>
        <v>4</v>
      </c>
      <c r="AN19" s="191"/>
    </row>
    <row r="20" spans="2:40" ht="18" customHeight="1" x14ac:dyDescent="0.15">
      <c r="B20" s="176"/>
      <c r="C20" s="10" t="s">
        <v>3</v>
      </c>
      <c r="D20" s="43">
        <f>AA6</f>
        <v>0</v>
      </c>
      <c r="E20" s="43" t="s">
        <v>0</v>
      </c>
      <c r="F20" s="43">
        <f>Y6</f>
        <v>1</v>
      </c>
      <c r="G20" s="19">
        <f>AA8</f>
        <v>0</v>
      </c>
      <c r="H20" s="43" t="s">
        <v>95</v>
      </c>
      <c r="I20" s="20">
        <f>Y8</f>
        <v>2</v>
      </c>
      <c r="J20" s="43">
        <f>AA10</f>
        <v>3</v>
      </c>
      <c r="K20" s="43" t="s">
        <v>105</v>
      </c>
      <c r="L20" s="43">
        <f>Y10</f>
        <v>2</v>
      </c>
      <c r="M20" s="19">
        <f>AA12</f>
        <v>4</v>
      </c>
      <c r="N20" s="43" t="s">
        <v>78</v>
      </c>
      <c r="O20" s="20">
        <f>Y12</f>
        <v>0</v>
      </c>
      <c r="P20" s="43">
        <f>AA14</f>
        <v>9</v>
      </c>
      <c r="Q20" s="43" t="s">
        <v>78</v>
      </c>
      <c r="R20" s="43">
        <f>Y14</f>
        <v>0</v>
      </c>
      <c r="S20" s="19">
        <f>AA16</f>
        <v>0</v>
      </c>
      <c r="T20" s="43" t="s">
        <v>95</v>
      </c>
      <c r="U20" s="20">
        <f>Y16</f>
        <v>5</v>
      </c>
      <c r="V20" s="43">
        <f>AA18</f>
        <v>1</v>
      </c>
      <c r="W20" s="43" t="s">
        <v>98</v>
      </c>
      <c r="X20" s="43">
        <f>Y18</f>
        <v>1</v>
      </c>
      <c r="Y20" s="48"/>
      <c r="Z20" s="26"/>
      <c r="AA20" s="49"/>
      <c r="AB20" s="43">
        <f>IF(Z33="","",Z33)</f>
        <v>7</v>
      </c>
      <c r="AC20" s="43" t="s">
        <v>105</v>
      </c>
      <c r="AD20" s="20">
        <f>IF(AD33="","",AD33)</f>
        <v>1</v>
      </c>
      <c r="AE20" s="175"/>
      <c r="AF20" s="175"/>
      <c r="AG20" s="175"/>
      <c r="AH20" s="175"/>
      <c r="AI20" s="175"/>
      <c r="AJ20" s="175"/>
      <c r="AK20" s="175"/>
      <c r="AL20" s="175"/>
      <c r="AM20" s="175"/>
      <c r="AN20" s="192"/>
    </row>
    <row r="21" spans="2:40" ht="18" customHeight="1" x14ac:dyDescent="0.15">
      <c r="B21" s="193" t="str">
        <f>AB4</f>
        <v>賀来</v>
      </c>
      <c r="C21" s="8" t="s">
        <v>2</v>
      </c>
      <c r="D21" s="45"/>
      <c r="E21" s="90" t="str">
        <f>IF(D22="","",IF(D22&gt;F22,"〇",IF(D22&lt;F22,"●",IF(D22=F22,"△",))))</f>
        <v>●</v>
      </c>
      <c r="F21" s="45"/>
      <c r="G21" s="6"/>
      <c r="H21" s="90" t="str">
        <f>IF(G22="","",IF(G22&gt;I22,"〇",IF(G22&lt;I22,"●",IF(G22=I22,"△",))))</f>
        <v>●</v>
      </c>
      <c r="I21" s="44"/>
      <c r="J21" s="45"/>
      <c r="K21" s="90" t="str">
        <f>IF(J22="","",IF(J22&gt;L22,"〇",IF(J22&lt;L22,"●",IF(J22=L22,"△",))))</f>
        <v>●</v>
      </c>
      <c r="L21" s="45"/>
      <c r="M21" s="6"/>
      <c r="N21" s="90" t="str">
        <f>IF(M22="","",IF(M22&gt;O22,"〇",IF(M22&lt;O22,"●",IF(M22=O22,"△",))))</f>
        <v>●</v>
      </c>
      <c r="O21" s="44"/>
      <c r="P21" s="45"/>
      <c r="Q21" s="90" t="str">
        <f>IF(P22="","",IF(P22&gt;R22,"〇",IF(P22&lt;R22,"●",IF(P22=R22,"△",))))</f>
        <v>●</v>
      </c>
      <c r="R21" s="45"/>
      <c r="S21" s="6"/>
      <c r="T21" s="90" t="str">
        <f>IF(S22="","",IF(S22&gt;U22,"〇",IF(S22&lt;U22,"●",IF(S22=U22,"△",))))</f>
        <v>●</v>
      </c>
      <c r="U21" s="44"/>
      <c r="V21" s="45"/>
      <c r="W21" s="90" t="str">
        <f>IF(V22="","",IF(V22&gt;X22,"〇",IF(V22&lt;X22,"●",IF(V22=X22,"△",))))</f>
        <v>●</v>
      </c>
      <c r="X21" s="45"/>
      <c r="Y21" s="6"/>
      <c r="Z21" s="90" t="str">
        <f>IF(Y22="","",IF(Y22&gt;AA22,"〇",IF(Y22&lt;AA22,"●",IF(Y22=AA22,"△",))))</f>
        <v>●</v>
      </c>
      <c r="AA21" s="44"/>
      <c r="AB21" s="25"/>
      <c r="AC21" s="25"/>
      <c r="AD21" s="47"/>
      <c r="AE21" s="174">
        <f t="shared" ref="AE21" si="12">COUNTIF(D21:AD21,"〇")</f>
        <v>0</v>
      </c>
      <c r="AF21" s="174">
        <f>COUNTIF(D21:AD21,"●")</f>
        <v>8</v>
      </c>
      <c r="AG21" s="174">
        <f>COUNTIF(D21:AD21,"▲")+COUNTIF(D21:AD21,"△")</f>
        <v>0</v>
      </c>
      <c r="AH21" s="174">
        <f>SUM(D22,G22,J22,M22,P22,S22,V22,Y22)</f>
        <v>9</v>
      </c>
      <c r="AI21" s="174">
        <f>SUM(F22,I22,L22,O22,R22,U22,X22,AA22)</f>
        <v>48</v>
      </c>
      <c r="AJ21" s="174">
        <f t="shared" ref="AJ21" si="13">(AE21*3)+(AG21*1)</f>
        <v>0</v>
      </c>
      <c r="AK21" s="174">
        <f>RANK(AJ21,AJ5:AJ22,0)</f>
        <v>9</v>
      </c>
      <c r="AL21" s="174">
        <f>AH21-AI21</f>
        <v>-39</v>
      </c>
      <c r="AM21" s="174">
        <f>RANK(AL21,AL5:AL22)</f>
        <v>8</v>
      </c>
      <c r="AN21" s="191"/>
    </row>
    <row r="22" spans="2:40" ht="18" customHeight="1" x14ac:dyDescent="0.15">
      <c r="B22" s="176"/>
      <c r="C22" s="10" t="s">
        <v>3</v>
      </c>
      <c r="D22" s="43">
        <f>AD6</f>
        <v>7</v>
      </c>
      <c r="E22" s="43" t="s">
        <v>0</v>
      </c>
      <c r="F22" s="43">
        <f>AB6</f>
        <v>10</v>
      </c>
      <c r="G22" s="19">
        <f>AD8</f>
        <v>0</v>
      </c>
      <c r="H22" s="43" t="s">
        <v>98</v>
      </c>
      <c r="I22" s="20">
        <f>AB8</f>
        <v>3</v>
      </c>
      <c r="J22" s="43">
        <f>AD10</f>
        <v>0</v>
      </c>
      <c r="K22" s="43" t="s">
        <v>105</v>
      </c>
      <c r="L22" s="43">
        <f>AB10</f>
        <v>4</v>
      </c>
      <c r="M22" s="19">
        <f>AD12</f>
        <v>1</v>
      </c>
      <c r="N22" s="43" t="s">
        <v>98</v>
      </c>
      <c r="O22" s="20">
        <f>AB12</f>
        <v>3</v>
      </c>
      <c r="P22" s="43">
        <f>AD14</f>
        <v>0</v>
      </c>
      <c r="Q22" s="43" t="s">
        <v>95</v>
      </c>
      <c r="R22" s="43">
        <f>AB14</f>
        <v>6</v>
      </c>
      <c r="S22" s="19">
        <f>AD16</f>
        <v>0</v>
      </c>
      <c r="T22" s="43" t="s">
        <v>78</v>
      </c>
      <c r="U22" s="20">
        <f>AB16</f>
        <v>12</v>
      </c>
      <c r="V22" s="43">
        <f>AD18</f>
        <v>0</v>
      </c>
      <c r="W22" s="43" t="s">
        <v>80</v>
      </c>
      <c r="X22" s="43">
        <f>AB18</f>
        <v>3</v>
      </c>
      <c r="Y22" s="19">
        <f>AD20</f>
        <v>1</v>
      </c>
      <c r="Z22" s="43" t="s">
        <v>105</v>
      </c>
      <c r="AA22" s="20">
        <f>AB20</f>
        <v>7</v>
      </c>
      <c r="AB22" s="26"/>
      <c r="AC22" s="26"/>
      <c r="AD22" s="49"/>
      <c r="AE22" s="175"/>
      <c r="AF22" s="175"/>
      <c r="AG22" s="175"/>
      <c r="AH22" s="175"/>
      <c r="AI22" s="175"/>
      <c r="AJ22" s="175"/>
      <c r="AK22" s="175"/>
      <c r="AL22" s="175"/>
      <c r="AM22" s="175"/>
      <c r="AN22" s="192"/>
    </row>
    <row r="23" spans="2:40" x14ac:dyDescent="0.15">
      <c r="B23" s="24"/>
      <c r="C23" s="17"/>
      <c r="D23" s="15"/>
      <c r="E23" s="15"/>
      <c r="F23" s="15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5" spans="2:40" x14ac:dyDescent="0.15">
      <c r="C25" s="22" t="s">
        <v>26</v>
      </c>
      <c r="D25" s="130" t="s">
        <v>19</v>
      </c>
      <c r="E25" s="130"/>
      <c r="F25" s="131" t="s">
        <v>20</v>
      </c>
      <c r="G25" s="132"/>
      <c r="H25" s="132"/>
      <c r="I25" s="132"/>
      <c r="J25" s="133"/>
      <c r="K25" s="132" t="s">
        <v>21</v>
      </c>
      <c r="L25" s="134"/>
      <c r="M25" s="134"/>
      <c r="N25" s="134"/>
      <c r="O25" s="134"/>
      <c r="P25" s="131" t="s">
        <v>22</v>
      </c>
      <c r="Q25" s="134"/>
      <c r="R25" s="134"/>
      <c r="S25" s="134"/>
      <c r="T25" s="135"/>
      <c r="U25" s="132" t="s">
        <v>23</v>
      </c>
      <c r="V25" s="132"/>
      <c r="W25" s="132"/>
      <c r="X25" s="132"/>
      <c r="Y25" s="132"/>
      <c r="Z25" s="131" t="s">
        <v>24</v>
      </c>
      <c r="AA25" s="132"/>
      <c r="AB25" s="132"/>
      <c r="AC25" s="132"/>
      <c r="AD25" s="133"/>
      <c r="AE25" s="131" t="s">
        <v>25</v>
      </c>
      <c r="AF25" s="132"/>
      <c r="AG25" s="132"/>
      <c r="AH25" s="216"/>
      <c r="AI25" s="217"/>
    </row>
    <row r="26" spans="2:40" ht="21" customHeight="1" x14ac:dyDescent="0.15">
      <c r="C26" s="150" t="s">
        <v>207</v>
      </c>
      <c r="D26" s="138" t="s">
        <v>208</v>
      </c>
      <c r="E26" s="187"/>
      <c r="F26" s="138" t="s">
        <v>41</v>
      </c>
      <c r="G26" s="130"/>
      <c r="H26" s="31" t="s">
        <v>0</v>
      </c>
      <c r="I26" s="130" t="s">
        <v>71</v>
      </c>
      <c r="J26" s="139"/>
      <c r="K26" s="138"/>
      <c r="L26" s="130"/>
      <c r="M26" s="31" t="s">
        <v>0</v>
      </c>
      <c r="N26" s="130"/>
      <c r="O26" s="139"/>
      <c r="P26" s="138" t="s">
        <v>31</v>
      </c>
      <c r="Q26" s="130"/>
      <c r="R26" s="31" t="s">
        <v>0</v>
      </c>
      <c r="S26" s="130" t="s">
        <v>41</v>
      </c>
      <c r="T26" s="139"/>
      <c r="U26" s="138"/>
      <c r="V26" s="130"/>
      <c r="W26" s="31" t="s">
        <v>0</v>
      </c>
      <c r="X26" s="130"/>
      <c r="Y26" s="139"/>
      <c r="Z26" s="138" t="s">
        <v>71</v>
      </c>
      <c r="AA26" s="130"/>
      <c r="AB26" s="31" t="s">
        <v>0</v>
      </c>
      <c r="AC26" s="130" t="s">
        <v>31</v>
      </c>
      <c r="AD26" s="139"/>
      <c r="AE26" s="138"/>
      <c r="AF26" s="169"/>
      <c r="AG26" s="15" t="s">
        <v>228</v>
      </c>
      <c r="AH26" s="210"/>
      <c r="AI26" s="187"/>
    </row>
    <row r="27" spans="2:40" ht="21" customHeight="1" x14ac:dyDescent="0.15">
      <c r="C27" s="151"/>
      <c r="D27" s="188"/>
      <c r="E27" s="189"/>
      <c r="F27" s="19">
        <v>3</v>
      </c>
      <c r="G27" s="136" t="s">
        <v>31</v>
      </c>
      <c r="H27" s="137"/>
      <c r="I27" s="137"/>
      <c r="J27" s="20">
        <v>0</v>
      </c>
      <c r="K27" s="19"/>
      <c r="L27" s="136"/>
      <c r="M27" s="137"/>
      <c r="N27" s="137"/>
      <c r="O27" s="20"/>
      <c r="P27" s="19">
        <v>2</v>
      </c>
      <c r="Q27" s="136" t="s">
        <v>71</v>
      </c>
      <c r="R27" s="137"/>
      <c r="S27" s="137"/>
      <c r="T27" s="20">
        <v>0</v>
      </c>
      <c r="U27" s="19"/>
      <c r="V27" s="136"/>
      <c r="W27" s="137"/>
      <c r="X27" s="137"/>
      <c r="Y27" s="20"/>
      <c r="Z27" s="19">
        <v>0</v>
      </c>
      <c r="AA27" s="136" t="s">
        <v>41</v>
      </c>
      <c r="AB27" s="137"/>
      <c r="AC27" s="137"/>
      <c r="AD27" s="20">
        <v>3</v>
      </c>
      <c r="AE27" s="19"/>
      <c r="AF27" s="211"/>
      <c r="AG27" s="212"/>
      <c r="AH27" s="212"/>
      <c r="AI27" s="3"/>
    </row>
    <row r="28" spans="2:40" ht="21" customHeight="1" x14ac:dyDescent="0.15">
      <c r="C28" s="151"/>
      <c r="D28" s="138" t="s">
        <v>209</v>
      </c>
      <c r="E28" s="187"/>
      <c r="F28" s="138" t="s">
        <v>39</v>
      </c>
      <c r="G28" s="162"/>
      <c r="H28" s="31" t="s">
        <v>0</v>
      </c>
      <c r="I28" s="162" t="s">
        <v>225</v>
      </c>
      <c r="J28" s="139"/>
      <c r="K28" s="138" t="s">
        <v>38</v>
      </c>
      <c r="L28" s="130"/>
      <c r="M28" s="31" t="s">
        <v>0</v>
      </c>
      <c r="N28" s="140" t="s">
        <v>16</v>
      </c>
      <c r="O28" s="141"/>
      <c r="P28" s="138" t="s">
        <v>46</v>
      </c>
      <c r="Q28" s="179"/>
      <c r="R28" s="31" t="s">
        <v>0</v>
      </c>
      <c r="S28" s="162" t="s">
        <v>39</v>
      </c>
      <c r="T28" s="203"/>
      <c r="U28" s="138" t="s">
        <v>62</v>
      </c>
      <c r="V28" s="130"/>
      <c r="W28" s="31" t="s">
        <v>0</v>
      </c>
      <c r="X28" s="130" t="s">
        <v>38</v>
      </c>
      <c r="Y28" s="139"/>
      <c r="Z28" s="142" t="s">
        <v>225</v>
      </c>
      <c r="AA28" s="130"/>
      <c r="AB28" s="31" t="s">
        <v>0</v>
      </c>
      <c r="AC28" s="130" t="s">
        <v>46</v>
      </c>
      <c r="AD28" s="215"/>
      <c r="AE28" s="138" t="s">
        <v>16</v>
      </c>
      <c r="AF28" s="130"/>
      <c r="AG28" s="88" t="s">
        <v>0</v>
      </c>
      <c r="AH28" s="130" t="s">
        <v>62</v>
      </c>
      <c r="AI28" s="139"/>
    </row>
    <row r="29" spans="2:40" ht="21" customHeight="1" x14ac:dyDescent="0.15">
      <c r="C29" s="152"/>
      <c r="D29" s="188"/>
      <c r="E29" s="189"/>
      <c r="F29" s="19">
        <v>3</v>
      </c>
      <c r="G29" s="136" t="s">
        <v>46</v>
      </c>
      <c r="H29" s="137"/>
      <c r="I29" s="137"/>
      <c r="J29" s="20">
        <v>0</v>
      </c>
      <c r="K29" s="19">
        <v>7</v>
      </c>
      <c r="L29" s="136" t="s">
        <v>62</v>
      </c>
      <c r="M29" s="137"/>
      <c r="N29" s="137"/>
      <c r="O29" s="20">
        <v>0</v>
      </c>
      <c r="P29" s="19">
        <v>4</v>
      </c>
      <c r="Q29" s="136" t="s">
        <v>49</v>
      </c>
      <c r="R29" s="137"/>
      <c r="S29" s="137"/>
      <c r="T29" s="20">
        <v>0</v>
      </c>
      <c r="U29" s="19">
        <v>0</v>
      </c>
      <c r="V29" s="136" t="s">
        <v>16</v>
      </c>
      <c r="W29" s="137"/>
      <c r="X29" s="137"/>
      <c r="Y29" s="20">
        <v>12</v>
      </c>
      <c r="Z29" s="19">
        <v>0</v>
      </c>
      <c r="AA29" s="136" t="s">
        <v>39</v>
      </c>
      <c r="AB29" s="137"/>
      <c r="AC29" s="137"/>
      <c r="AD29" s="20">
        <v>9</v>
      </c>
      <c r="AE29" s="19">
        <v>3</v>
      </c>
      <c r="AF29" s="136" t="s">
        <v>38</v>
      </c>
      <c r="AG29" s="137"/>
      <c r="AH29" s="137"/>
      <c r="AI29" s="20">
        <v>0</v>
      </c>
    </row>
    <row r="30" spans="2:40" ht="21" customHeight="1" x14ac:dyDescent="0.15">
      <c r="C30" s="157" t="s">
        <v>229</v>
      </c>
      <c r="D30" s="138" t="s">
        <v>230</v>
      </c>
      <c r="E30" s="166"/>
      <c r="F30" s="138" t="s">
        <v>41</v>
      </c>
      <c r="G30" s="130"/>
      <c r="H30" s="90" t="s">
        <v>0</v>
      </c>
      <c r="I30" s="159" t="s">
        <v>39</v>
      </c>
      <c r="J30" s="182"/>
      <c r="K30" s="138"/>
      <c r="L30" s="130"/>
      <c r="M30" s="90" t="s">
        <v>0</v>
      </c>
      <c r="N30" s="161"/>
      <c r="O30" s="183"/>
      <c r="P30" s="138" t="s">
        <v>38</v>
      </c>
      <c r="Q30" s="179"/>
      <c r="R30" s="90" t="s">
        <v>0</v>
      </c>
      <c r="S30" s="159" t="s">
        <v>41</v>
      </c>
      <c r="T30" s="160"/>
      <c r="U30" s="138"/>
      <c r="V30" s="130"/>
      <c r="W30" s="90" t="s">
        <v>0</v>
      </c>
      <c r="X30" s="159"/>
      <c r="Y30" s="160"/>
      <c r="Z30" s="138" t="s">
        <v>39</v>
      </c>
      <c r="AA30" s="130"/>
      <c r="AB30" s="90" t="s">
        <v>0</v>
      </c>
      <c r="AC30" s="159" t="s">
        <v>38</v>
      </c>
      <c r="AD30" s="160"/>
      <c r="AE30" s="138"/>
      <c r="AF30" s="130"/>
      <c r="AG30" s="90" t="s">
        <v>0</v>
      </c>
      <c r="AH30" s="159"/>
      <c r="AI30" s="160"/>
    </row>
    <row r="31" spans="2:40" ht="21" customHeight="1" x14ac:dyDescent="0.15">
      <c r="C31" s="157"/>
      <c r="D31" s="167"/>
      <c r="E31" s="168"/>
      <c r="F31" s="2">
        <v>5</v>
      </c>
      <c r="G31" s="170" t="s">
        <v>38</v>
      </c>
      <c r="H31" s="170"/>
      <c r="I31" s="170"/>
      <c r="J31" s="3">
        <v>0</v>
      </c>
      <c r="K31" s="2"/>
      <c r="L31" s="170"/>
      <c r="M31" s="170"/>
      <c r="N31" s="170"/>
      <c r="O31" s="3"/>
      <c r="P31" s="2">
        <v>0</v>
      </c>
      <c r="Q31" s="170" t="s">
        <v>39</v>
      </c>
      <c r="R31" s="170"/>
      <c r="S31" s="170"/>
      <c r="T31" s="3">
        <v>0</v>
      </c>
      <c r="U31" s="2"/>
      <c r="V31" s="170"/>
      <c r="W31" s="170"/>
      <c r="X31" s="170"/>
      <c r="Y31" s="3"/>
      <c r="Z31" s="2">
        <v>0</v>
      </c>
      <c r="AA31" s="170" t="s">
        <v>41</v>
      </c>
      <c r="AB31" s="170"/>
      <c r="AC31" s="170"/>
      <c r="AD31" s="3">
        <v>2</v>
      </c>
      <c r="AE31" s="2"/>
      <c r="AF31" s="170"/>
      <c r="AG31" s="170"/>
      <c r="AH31" s="170"/>
      <c r="AI31" s="3"/>
    </row>
    <row r="32" spans="2:40" ht="21" customHeight="1" x14ac:dyDescent="0.15">
      <c r="C32" s="157"/>
      <c r="D32" s="138" t="s">
        <v>210</v>
      </c>
      <c r="E32" s="160"/>
      <c r="F32" s="138" t="s">
        <v>31</v>
      </c>
      <c r="G32" s="130"/>
      <c r="H32" s="45" t="s">
        <v>85</v>
      </c>
      <c r="I32" s="159" t="s">
        <v>46</v>
      </c>
      <c r="J32" s="182"/>
      <c r="K32" s="138" t="s">
        <v>71</v>
      </c>
      <c r="L32" s="130"/>
      <c r="M32" s="45" t="s">
        <v>85</v>
      </c>
      <c r="N32" s="161" t="s">
        <v>225</v>
      </c>
      <c r="O32" s="160"/>
      <c r="P32" s="138" t="s">
        <v>62</v>
      </c>
      <c r="Q32" s="130"/>
      <c r="R32" s="45" t="s">
        <v>85</v>
      </c>
      <c r="S32" s="159" t="s">
        <v>31</v>
      </c>
      <c r="T32" s="160"/>
      <c r="U32" s="138" t="s">
        <v>16</v>
      </c>
      <c r="V32" s="162"/>
      <c r="W32" s="45" t="s">
        <v>85</v>
      </c>
      <c r="X32" s="159" t="s">
        <v>71</v>
      </c>
      <c r="Y32" s="160"/>
      <c r="Z32" s="138" t="s">
        <v>46</v>
      </c>
      <c r="AA32" s="179"/>
      <c r="AB32" s="45" t="s">
        <v>85</v>
      </c>
      <c r="AC32" s="159" t="s">
        <v>62</v>
      </c>
      <c r="AD32" s="160"/>
      <c r="AE32" s="142" t="s">
        <v>224</v>
      </c>
      <c r="AF32" s="162"/>
      <c r="AG32" s="90" t="s">
        <v>0</v>
      </c>
      <c r="AH32" s="159" t="s">
        <v>16</v>
      </c>
      <c r="AI32" s="160"/>
    </row>
    <row r="33" spans="3:35" ht="21" customHeight="1" x14ac:dyDescent="0.15">
      <c r="C33" s="158"/>
      <c r="D33" s="213"/>
      <c r="E33" s="214"/>
      <c r="F33" s="2">
        <v>2</v>
      </c>
      <c r="G33" s="170" t="s">
        <v>62</v>
      </c>
      <c r="H33" s="170"/>
      <c r="I33" s="170"/>
      <c r="J33" s="3">
        <v>3</v>
      </c>
      <c r="K33" s="2">
        <v>3</v>
      </c>
      <c r="L33" s="170" t="s">
        <v>16</v>
      </c>
      <c r="M33" s="170"/>
      <c r="N33" s="170"/>
      <c r="O33" s="3">
        <v>1</v>
      </c>
      <c r="P33" s="2">
        <v>0</v>
      </c>
      <c r="Q33" s="170" t="s">
        <v>46</v>
      </c>
      <c r="R33" s="170"/>
      <c r="S33" s="170"/>
      <c r="T33" s="3">
        <v>4</v>
      </c>
      <c r="U33" s="2">
        <v>3</v>
      </c>
      <c r="V33" s="170" t="s">
        <v>49</v>
      </c>
      <c r="W33" s="170"/>
      <c r="X33" s="170"/>
      <c r="Y33" s="3">
        <v>2</v>
      </c>
      <c r="Z33" s="2">
        <v>7</v>
      </c>
      <c r="AA33" s="170" t="s">
        <v>31</v>
      </c>
      <c r="AB33" s="170"/>
      <c r="AC33" s="170"/>
      <c r="AD33" s="3">
        <v>1</v>
      </c>
      <c r="AE33" s="2">
        <v>2</v>
      </c>
      <c r="AF33" s="170" t="s">
        <v>71</v>
      </c>
      <c r="AG33" s="170"/>
      <c r="AH33" s="170"/>
      <c r="AI33" s="3">
        <v>4</v>
      </c>
    </row>
    <row r="34" spans="3:35" ht="21" customHeight="1" x14ac:dyDescent="0.15">
      <c r="C34" s="156" t="s">
        <v>211</v>
      </c>
      <c r="D34" s="138" t="s">
        <v>213</v>
      </c>
      <c r="E34" s="160"/>
      <c r="F34" s="138" t="s">
        <v>62</v>
      </c>
      <c r="G34" s="130"/>
      <c r="H34" s="45" t="s">
        <v>85</v>
      </c>
      <c r="I34" s="161" t="s">
        <v>217</v>
      </c>
      <c r="J34" s="182"/>
      <c r="K34" s="138"/>
      <c r="L34" s="130"/>
      <c r="M34" s="45" t="s">
        <v>85</v>
      </c>
      <c r="N34" s="161"/>
      <c r="O34" s="183"/>
      <c r="P34" s="142" t="s">
        <v>217</v>
      </c>
      <c r="Q34" s="179"/>
      <c r="R34" s="45" t="s">
        <v>85</v>
      </c>
      <c r="S34" s="159" t="s">
        <v>41</v>
      </c>
      <c r="T34" s="160"/>
      <c r="U34" s="138"/>
      <c r="V34" s="130"/>
      <c r="W34" s="45" t="s">
        <v>85</v>
      </c>
      <c r="X34" s="159"/>
      <c r="Y34" s="160"/>
      <c r="Z34" s="138" t="s">
        <v>41</v>
      </c>
      <c r="AA34" s="130"/>
      <c r="AB34" s="45" t="s">
        <v>85</v>
      </c>
      <c r="AC34" s="159" t="s">
        <v>62</v>
      </c>
      <c r="AD34" s="160"/>
      <c r="AE34" s="138"/>
      <c r="AF34" s="130"/>
      <c r="AG34" s="90" t="s">
        <v>0</v>
      </c>
      <c r="AH34" s="159"/>
      <c r="AI34" s="160"/>
    </row>
    <row r="35" spans="3:35" ht="21" customHeight="1" x14ac:dyDescent="0.15">
      <c r="C35" s="157"/>
      <c r="D35" s="213"/>
      <c r="E35" s="214"/>
      <c r="F35" s="2">
        <v>0</v>
      </c>
      <c r="G35" s="170" t="s">
        <v>41</v>
      </c>
      <c r="H35" s="170"/>
      <c r="I35" s="170"/>
      <c r="J35" s="3">
        <v>6</v>
      </c>
      <c r="K35" s="2"/>
      <c r="L35" s="170"/>
      <c r="M35" s="170"/>
      <c r="N35" s="170"/>
      <c r="O35" s="3"/>
      <c r="P35" s="2">
        <v>0</v>
      </c>
      <c r="Q35" s="170" t="s">
        <v>62</v>
      </c>
      <c r="R35" s="170"/>
      <c r="S35" s="170"/>
      <c r="T35" s="3">
        <v>13</v>
      </c>
      <c r="U35" s="2"/>
      <c r="V35" s="170"/>
      <c r="W35" s="170"/>
      <c r="X35" s="170"/>
      <c r="Y35" s="3"/>
      <c r="Z35" s="2">
        <v>10</v>
      </c>
      <c r="AA35" s="170" t="s">
        <v>217</v>
      </c>
      <c r="AB35" s="170"/>
      <c r="AC35" s="170"/>
      <c r="AD35" s="3">
        <v>7</v>
      </c>
      <c r="AE35" s="2"/>
      <c r="AF35" s="170"/>
      <c r="AG35" s="170"/>
      <c r="AH35" s="170"/>
      <c r="AI35" s="3"/>
    </row>
    <row r="36" spans="3:35" ht="21" customHeight="1" x14ac:dyDescent="0.15">
      <c r="C36" s="157"/>
      <c r="D36" s="138" t="s">
        <v>214</v>
      </c>
      <c r="E36" s="160"/>
      <c r="F36" s="138" t="s">
        <v>31</v>
      </c>
      <c r="G36" s="130"/>
      <c r="H36" s="45" t="s">
        <v>85</v>
      </c>
      <c r="I36" s="159" t="s">
        <v>39</v>
      </c>
      <c r="J36" s="160"/>
      <c r="K36" s="138" t="s">
        <v>218</v>
      </c>
      <c r="L36" s="130"/>
      <c r="M36" s="45" t="s">
        <v>219</v>
      </c>
      <c r="N36" s="159" t="s">
        <v>220</v>
      </c>
      <c r="O36" s="160"/>
      <c r="P36" s="138" t="s">
        <v>16</v>
      </c>
      <c r="Q36" s="130"/>
      <c r="R36" s="45" t="s">
        <v>85</v>
      </c>
      <c r="S36" s="159" t="s">
        <v>31</v>
      </c>
      <c r="T36" s="160"/>
      <c r="U36" s="138" t="s">
        <v>221</v>
      </c>
      <c r="V36" s="130"/>
      <c r="W36" s="45" t="s">
        <v>219</v>
      </c>
      <c r="X36" s="159" t="s">
        <v>218</v>
      </c>
      <c r="Y36" s="160"/>
      <c r="Z36" s="138" t="s">
        <v>39</v>
      </c>
      <c r="AA36" s="130"/>
      <c r="AB36" s="45" t="s">
        <v>85</v>
      </c>
      <c r="AC36" s="159" t="s">
        <v>16</v>
      </c>
      <c r="AD36" s="160"/>
      <c r="AE36" s="138" t="s">
        <v>46</v>
      </c>
      <c r="AF36" s="130"/>
      <c r="AG36" s="90" t="s">
        <v>0</v>
      </c>
      <c r="AH36" s="159" t="s">
        <v>38</v>
      </c>
      <c r="AI36" s="160"/>
    </row>
    <row r="37" spans="3:35" ht="21" customHeight="1" x14ac:dyDescent="0.15">
      <c r="C37" s="158"/>
      <c r="D37" s="213"/>
      <c r="E37" s="214"/>
      <c r="F37" s="2">
        <v>5</v>
      </c>
      <c r="G37" s="170" t="s">
        <v>16</v>
      </c>
      <c r="H37" s="170"/>
      <c r="I37" s="170"/>
      <c r="J37" s="3">
        <v>1</v>
      </c>
      <c r="K37" s="2">
        <v>2</v>
      </c>
      <c r="L37" s="170" t="s">
        <v>221</v>
      </c>
      <c r="M37" s="170"/>
      <c r="N37" s="170"/>
      <c r="O37" s="3">
        <v>0</v>
      </c>
      <c r="P37" s="2">
        <v>0</v>
      </c>
      <c r="Q37" s="170" t="s">
        <v>39</v>
      </c>
      <c r="R37" s="170"/>
      <c r="S37" s="170"/>
      <c r="T37" s="3">
        <v>0</v>
      </c>
      <c r="U37" s="2">
        <v>6</v>
      </c>
      <c r="V37" s="170" t="s">
        <v>220</v>
      </c>
      <c r="W37" s="170"/>
      <c r="X37" s="170"/>
      <c r="Y37" s="3">
        <v>0</v>
      </c>
      <c r="Z37" s="2">
        <v>0</v>
      </c>
      <c r="AA37" s="170" t="s">
        <v>31</v>
      </c>
      <c r="AB37" s="170"/>
      <c r="AC37" s="170"/>
      <c r="AD37" s="3">
        <v>1</v>
      </c>
      <c r="AE37" s="2">
        <v>0</v>
      </c>
      <c r="AF37" s="170" t="s">
        <v>71</v>
      </c>
      <c r="AG37" s="170"/>
      <c r="AH37" s="170"/>
      <c r="AI37" s="3">
        <v>5</v>
      </c>
    </row>
    <row r="38" spans="3:35" ht="21" customHeight="1" x14ac:dyDescent="0.15">
      <c r="C38" s="156" t="s">
        <v>212</v>
      </c>
      <c r="D38" s="138" t="s">
        <v>215</v>
      </c>
      <c r="E38" s="160"/>
      <c r="F38" s="138" t="s">
        <v>41</v>
      </c>
      <c r="G38" s="130"/>
      <c r="H38" s="45" t="s">
        <v>85</v>
      </c>
      <c r="I38" s="159" t="s">
        <v>220</v>
      </c>
      <c r="J38" s="160"/>
      <c r="K38" s="138" t="s">
        <v>222</v>
      </c>
      <c r="L38" s="130"/>
      <c r="M38" s="45" t="s">
        <v>219</v>
      </c>
      <c r="N38" s="159" t="s">
        <v>223</v>
      </c>
      <c r="O38" s="160"/>
      <c r="P38" s="138" t="s">
        <v>46</v>
      </c>
      <c r="Q38" s="130"/>
      <c r="R38" s="45" t="s">
        <v>85</v>
      </c>
      <c r="S38" s="159" t="s">
        <v>16</v>
      </c>
      <c r="T38" s="160"/>
      <c r="U38" s="138" t="s">
        <v>218</v>
      </c>
      <c r="V38" s="130"/>
      <c r="W38" s="45" t="s">
        <v>219</v>
      </c>
      <c r="X38" s="159" t="s">
        <v>222</v>
      </c>
      <c r="Y38" s="160"/>
      <c r="Z38" s="138" t="s">
        <v>16</v>
      </c>
      <c r="AA38" s="130"/>
      <c r="AB38" s="45" t="s">
        <v>85</v>
      </c>
      <c r="AC38" s="159" t="s">
        <v>41</v>
      </c>
      <c r="AD38" s="160"/>
      <c r="AE38" s="138" t="s">
        <v>39</v>
      </c>
      <c r="AF38" s="130"/>
      <c r="AG38" s="90" t="s">
        <v>0</v>
      </c>
      <c r="AH38" s="159" t="s">
        <v>71</v>
      </c>
      <c r="AI38" s="160"/>
    </row>
    <row r="39" spans="3:35" ht="21" customHeight="1" x14ac:dyDescent="0.15">
      <c r="C39" s="154"/>
      <c r="D39" s="213"/>
      <c r="E39" s="214"/>
      <c r="F39" s="2">
        <v>1</v>
      </c>
      <c r="G39" s="170" t="s">
        <v>16</v>
      </c>
      <c r="H39" s="170"/>
      <c r="I39" s="170"/>
      <c r="J39" s="3">
        <v>0</v>
      </c>
      <c r="K39" s="2">
        <v>1</v>
      </c>
      <c r="L39" s="170" t="s">
        <v>218</v>
      </c>
      <c r="M39" s="170"/>
      <c r="N39" s="170"/>
      <c r="O39" s="3">
        <v>3</v>
      </c>
      <c r="P39" s="2">
        <v>1</v>
      </c>
      <c r="Q39" s="170" t="s">
        <v>41</v>
      </c>
      <c r="R39" s="170"/>
      <c r="S39" s="170"/>
      <c r="T39" s="3">
        <v>1</v>
      </c>
      <c r="U39" s="2">
        <v>3</v>
      </c>
      <c r="V39" s="170" t="s">
        <v>223</v>
      </c>
      <c r="W39" s="170"/>
      <c r="X39" s="170"/>
      <c r="Y39" s="3">
        <v>0</v>
      </c>
      <c r="Z39" s="2">
        <v>0</v>
      </c>
      <c r="AA39" s="170" t="s">
        <v>46</v>
      </c>
      <c r="AB39" s="170"/>
      <c r="AC39" s="170"/>
      <c r="AD39" s="3">
        <v>2</v>
      </c>
      <c r="AE39" s="2">
        <v>1</v>
      </c>
      <c r="AF39" s="170" t="s">
        <v>62</v>
      </c>
      <c r="AG39" s="170"/>
      <c r="AH39" s="170"/>
      <c r="AI39" s="3">
        <v>2</v>
      </c>
    </row>
    <row r="40" spans="3:35" ht="21" customHeight="1" x14ac:dyDescent="0.15">
      <c r="C40" s="154"/>
      <c r="D40" s="138" t="s">
        <v>216</v>
      </c>
      <c r="E40" s="160"/>
      <c r="F40" s="138" t="s">
        <v>38</v>
      </c>
      <c r="G40" s="130"/>
      <c r="H40" s="45" t="s">
        <v>85</v>
      </c>
      <c r="I40" s="159" t="s">
        <v>31</v>
      </c>
      <c r="J40" s="160"/>
      <c r="K40" s="138"/>
      <c r="L40" s="130"/>
      <c r="M40" s="45" t="s">
        <v>85</v>
      </c>
      <c r="N40" s="159"/>
      <c r="O40" s="160"/>
      <c r="P40" s="138" t="s">
        <v>31</v>
      </c>
      <c r="Q40" s="130"/>
      <c r="R40" s="45" t="s">
        <v>85</v>
      </c>
      <c r="S40" s="161" t="s">
        <v>217</v>
      </c>
      <c r="T40" s="160"/>
      <c r="U40" s="138"/>
      <c r="V40" s="130"/>
      <c r="W40" s="45" t="s">
        <v>85</v>
      </c>
      <c r="X40" s="159"/>
      <c r="Y40" s="160"/>
      <c r="Z40" s="142" t="s">
        <v>217</v>
      </c>
      <c r="AA40" s="162"/>
      <c r="AB40" s="45" t="s">
        <v>85</v>
      </c>
      <c r="AC40" s="159" t="s">
        <v>38</v>
      </c>
      <c r="AD40" s="160"/>
      <c r="AE40" s="138"/>
      <c r="AF40" s="130"/>
      <c r="AG40" s="90" t="s">
        <v>0</v>
      </c>
      <c r="AH40" s="159"/>
      <c r="AI40" s="160"/>
    </row>
    <row r="41" spans="3:35" ht="21" customHeight="1" x14ac:dyDescent="0.15">
      <c r="C41" s="155"/>
      <c r="D41" s="213"/>
      <c r="E41" s="214"/>
      <c r="F41" s="2">
        <v>1</v>
      </c>
      <c r="G41" s="170" t="s">
        <v>224</v>
      </c>
      <c r="H41" s="170"/>
      <c r="I41" s="170"/>
      <c r="J41" s="3">
        <v>0</v>
      </c>
      <c r="K41" s="2"/>
      <c r="L41" s="170"/>
      <c r="M41" s="170"/>
      <c r="N41" s="170"/>
      <c r="O41" s="3"/>
      <c r="P41" s="2">
        <v>12</v>
      </c>
      <c r="Q41" s="170" t="s">
        <v>38</v>
      </c>
      <c r="R41" s="170"/>
      <c r="S41" s="170"/>
      <c r="T41" s="3">
        <v>0</v>
      </c>
      <c r="U41" s="2"/>
      <c r="V41" s="170"/>
      <c r="W41" s="170"/>
      <c r="X41" s="170"/>
      <c r="Y41" s="3"/>
      <c r="Z41" s="2">
        <v>0</v>
      </c>
      <c r="AA41" s="170" t="s">
        <v>31</v>
      </c>
      <c r="AB41" s="170"/>
      <c r="AC41" s="170"/>
      <c r="AD41" s="3">
        <v>14</v>
      </c>
      <c r="AE41" s="2"/>
      <c r="AF41" s="170"/>
      <c r="AG41" s="170"/>
      <c r="AH41" s="170"/>
      <c r="AI41" s="3"/>
    </row>
  </sheetData>
  <mergeCells count="271">
    <mergeCell ref="V4:X4"/>
    <mergeCell ref="Y4:AA4"/>
    <mergeCell ref="AB4:AD4"/>
    <mergeCell ref="B5:B6"/>
    <mergeCell ref="AE5:AE6"/>
    <mergeCell ref="D4:F4"/>
    <mergeCell ref="G4:I4"/>
    <mergeCell ref="J4:L4"/>
    <mergeCell ref="M4:O4"/>
    <mergeCell ref="P4:R4"/>
    <mergeCell ref="S4:U4"/>
    <mergeCell ref="AK5:AK6"/>
    <mergeCell ref="AL5:AL6"/>
    <mergeCell ref="AM5:AM6"/>
    <mergeCell ref="AN5:AN6"/>
    <mergeCell ref="B7:B8"/>
    <mergeCell ref="AE7:AE8"/>
    <mergeCell ref="AF7:AF8"/>
    <mergeCell ref="AG7:AG8"/>
    <mergeCell ref="AF5:AF6"/>
    <mergeCell ref="AG5:AG6"/>
    <mergeCell ref="AH5:AH6"/>
    <mergeCell ref="AI5:AI6"/>
    <mergeCell ref="AJ5:AJ6"/>
    <mergeCell ref="AN7:AN8"/>
    <mergeCell ref="AH7:AH8"/>
    <mergeCell ref="AI7:AI8"/>
    <mergeCell ref="AJ7:AJ8"/>
    <mergeCell ref="AK7:AK8"/>
    <mergeCell ref="AL7:AL8"/>
    <mergeCell ref="AM7:AM8"/>
    <mergeCell ref="AK9:AK10"/>
    <mergeCell ref="AL9:AL10"/>
    <mergeCell ref="AM9:AM10"/>
    <mergeCell ref="AN9:AN10"/>
    <mergeCell ref="B11:B12"/>
    <mergeCell ref="AE11:AE12"/>
    <mergeCell ref="AF11:AF12"/>
    <mergeCell ref="AG11:AG12"/>
    <mergeCell ref="AN11:AN12"/>
    <mergeCell ref="AH11:AH12"/>
    <mergeCell ref="AI11:AI12"/>
    <mergeCell ref="AJ11:AJ12"/>
    <mergeCell ref="AK11:AK12"/>
    <mergeCell ref="AL11:AL12"/>
    <mergeCell ref="AM11:AM12"/>
    <mergeCell ref="B9:B10"/>
    <mergeCell ref="AE9:AE10"/>
    <mergeCell ref="AF9:AF10"/>
    <mergeCell ref="AG9:AG10"/>
    <mergeCell ref="AH9:AH10"/>
    <mergeCell ref="AI9:AI10"/>
    <mergeCell ref="AJ9:AJ10"/>
    <mergeCell ref="AK13:AK14"/>
    <mergeCell ref="AL13:AL14"/>
    <mergeCell ref="AM13:AM14"/>
    <mergeCell ref="AN13:AN14"/>
    <mergeCell ref="B15:B16"/>
    <mergeCell ref="AE15:AE16"/>
    <mergeCell ref="AF15:AF16"/>
    <mergeCell ref="AG15:AG16"/>
    <mergeCell ref="AN15:AN16"/>
    <mergeCell ref="AH15:AH16"/>
    <mergeCell ref="AI15:AI16"/>
    <mergeCell ref="AJ15:AJ16"/>
    <mergeCell ref="AK15:AK16"/>
    <mergeCell ref="AL15:AL16"/>
    <mergeCell ref="AM15:AM16"/>
    <mergeCell ref="B13:B14"/>
    <mergeCell ref="AE13:AE14"/>
    <mergeCell ref="AF13:AF14"/>
    <mergeCell ref="AG13:AG14"/>
    <mergeCell ref="AH13:AH14"/>
    <mergeCell ref="AI13:AI14"/>
    <mergeCell ref="AJ13:AJ14"/>
    <mergeCell ref="AM17:AM18"/>
    <mergeCell ref="AN17:AN18"/>
    <mergeCell ref="B19:B20"/>
    <mergeCell ref="AE19:AE20"/>
    <mergeCell ref="AF19:AF20"/>
    <mergeCell ref="AG19:AG20"/>
    <mergeCell ref="AN19:AN20"/>
    <mergeCell ref="AH19:AH20"/>
    <mergeCell ref="AI19:AI20"/>
    <mergeCell ref="AJ19:AJ20"/>
    <mergeCell ref="AK19:AK20"/>
    <mergeCell ref="AL19:AL20"/>
    <mergeCell ref="AM19:AM20"/>
    <mergeCell ref="B17:B18"/>
    <mergeCell ref="AE17:AE18"/>
    <mergeCell ref="AF17:AF18"/>
    <mergeCell ref="AG17:AG18"/>
    <mergeCell ref="AH17:AH18"/>
    <mergeCell ref="AI17:AI18"/>
    <mergeCell ref="AJ17:AJ18"/>
    <mergeCell ref="B21:B22"/>
    <mergeCell ref="AE21:AE22"/>
    <mergeCell ref="AF21:AF22"/>
    <mergeCell ref="AG21:AG22"/>
    <mergeCell ref="AH21:AH22"/>
    <mergeCell ref="AI21:AI22"/>
    <mergeCell ref="AJ21:AJ22"/>
    <mergeCell ref="AK17:AK18"/>
    <mergeCell ref="AL17:AL18"/>
    <mergeCell ref="AK21:AK22"/>
    <mergeCell ref="AL21:AL22"/>
    <mergeCell ref="AM21:AM22"/>
    <mergeCell ref="AN21:AN22"/>
    <mergeCell ref="D25:E25"/>
    <mergeCell ref="F25:J25"/>
    <mergeCell ref="K25:O25"/>
    <mergeCell ref="P25:T25"/>
    <mergeCell ref="U25:Y25"/>
    <mergeCell ref="Z25:AD25"/>
    <mergeCell ref="AE25:AI25"/>
    <mergeCell ref="C26:C29"/>
    <mergeCell ref="D26:E27"/>
    <mergeCell ref="F26:G26"/>
    <mergeCell ref="I26:J26"/>
    <mergeCell ref="K26:L26"/>
    <mergeCell ref="N26:O26"/>
    <mergeCell ref="P26:Q26"/>
    <mergeCell ref="S26:T26"/>
    <mergeCell ref="U26:V26"/>
    <mergeCell ref="D28:E29"/>
    <mergeCell ref="F28:G28"/>
    <mergeCell ref="I28:J28"/>
    <mergeCell ref="K28:L28"/>
    <mergeCell ref="N28:O28"/>
    <mergeCell ref="P28:Q28"/>
    <mergeCell ref="S28:T28"/>
    <mergeCell ref="U28:V28"/>
    <mergeCell ref="X26:Y26"/>
    <mergeCell ref="Z26:AA26"/>
    <mergeCell ref="AC26:AD26"/>
    <mergeCell ref="AE26:AF26"/>
    <mergeCell ref="G27:I27"/>
    <mergeCell ref="L27:N27"/>
    <mergeCell ref="Q27:S27"/>
    <mergeCell ref="V27:X27"/>
    <mergeCell ref="AA27:AC27"/>
    <mergeCell ref="X28:Y28"/>
    <mergeCell ref="Z28:AA28"/>
    <mergeCell ref="AC28:AD28"/>
    <mergeCell ref="AE28:AF28"/>
    <mergeCell ref="G29:I29"/>
    <mergeCell ref="L29:N29"/>
    <mergeCell ref="Q29:S29"/>
    <mergeCell ref="V29:X29"/>
    <mergeCell ref="AA29:AC29"/>
    <mergeCell ref="D38:E39"/>
    <mergeCell ref="D40:E41"/>
    <mergeCell ref="C30:C33"/>
    <mergeCell ref="D30:E31"/>
    <mergeCell ref="D32:E33"/>
    <mergeCell ref="C34:C37"/>
    <mergeCell ref="D34:E35"/>
    <mergeCell ref="D36:E37"/>
    <mergeCell ref="C38:C41"/>
    <mergeCell ref="F30:G30"/>
    <mergeCell ref="I30:J30"/>
    <mergeCell ref="G31:I31"/>
    <mergeCell ref="F32:G32"/>
    <mergeCell ref="I32:J32"/>
    <mergeCell ref="G33:I33"/>
    <mergeCell ref="K30:L30"/>
    <mergeCell ref="N30:O30"/>
    <mergeCell ref="P30:Q30"/>
    <mergeCell ref="K32:L32"/>
    <mergeCell ref="N32:O32"/>
    <mergeCell ref="P32:Q32"/>
    <mergeCell ref="S30:T30"/>
    <mergeCell ref="U30:V30"/>
    <mergeCell ref="X30:Y30"/>
    <mergeCell ref="Z30:AA30"/>
    <mergeCell ref="AC30:AD30"/>
    <mergeCell ref="AE30:AF30"/>
    <mergeCell ref="AH30:AI30"/>
    <mergeCell ref="L31:N31"/>
    <mergeCell ref="Q31:S31"/>
    <mergeCell ref="V31:X31"/>
    <mergeCell ref="AA31:AC31"/>
    <mergeCell ref="S32:T32"/>
    <mergeCell ref="U32:V32"/>
    <mergeCell ref="X32:Y32"/>
    <mergeCell ref="Z32:AA32"/>
    <mergeCell ref="AC32:AD32"/>
    <mergeCell ref="AE32:AF32"/>
    <mergeCell ref="L33:N33"/>
    <mergeCell ref="Q33:S33"/>
    <mergeCell ref="V33:X33"/>
    <mergeCell ref="AA33:AC33"/>
    <mergeCell ref="AF33:AH33"/>
    <mergeCell ref="AH32:AI32"/>
    <mergeCell ref="AC34:AD34"/>
    <mergeCell ref="AE34:AF34"/>
    <mergeCell ref="G35:I35"/>
    <mergeCell ref="L35:N35"/>
    <mergeCell ref="Q35:S35"/>
    <mergeCell ref="V35:X35"/>
    <mergeCell ref="AA35:AC35"/>
    <mergeCell ref="F34:G34"/>
    <mergeCell ref="I34:J34"/>
    <mergeCell ref="K34:L34"/>
    <mergeCell ref="N34:O34"/>
    <mergeCell ref="P34:Q34"/>
    <mergeCell ref="S34:T34"/>
    <mergeCell ref="U34:V34"/>
    <mergeCell ref="X34:Y34"/>
    <mergeCell ref="Z34:AA34"/>
    <mergeCell ref="AC36:AD36"/>
    <mergeCell ref="AE36:AF36"/>
    <mergeCell ref="G37:I37"/>
    <mergeCell ref="L37:N37"/>
    <mergeCell ref="Q37:S37"/>
    <mergeCell ref="V37:X37"/>
    <mergeCell ref="AA37:AC37"/>
    <mergeCell ref="F36:G36"/>
    <mergeCell ref="I36:J36"/>
    <mergeCell ref="K36:L36"/>
    <mergeCell ref="N36:O36"/>
    <mergeCell ref="P36:Q36"/>
    <mergeCell ref="S36:T36"/>
    <mergeCell ref="U36:V36"/>
    <mergeCell ref="X36:Y36"/>
    <mergeCell ref="Z36:AA36"/>
    <mergeCell ref="AC38:AD38"/>
    <mergeCell ref="AE38:AF38"/>
    <mergeCell ref="G39:I39"/>
    <mergeCell ref="L39:N39"/>
    <mergeCell ref="Q39:S39"/>
    <mergeCell ref="V39:X39"/>
    <mergeCell ref="AA39:AC39"/>
    <mergeCell ref="F38:G38"/>
    <mergeCell ref="I38:J38"/>
    <mergeCell ref="K38:L38"/>
    <mergeCell ref="N38:O38"/>
    <mergeCell ref="P38:Q38"/>
    <mergeCell ref="S38:T38"/>
    <mergeCell ref="U38:V38"/>
    <mergeCell ref="X38:Y38"/>
    <mergeCell ref="Z38:AA38"/>
    <mergeCell ref="AC40:AD40"/>
    <mergeCell ref="AE40:AF40"/>
    <mergeCell ref="G41:I41"/>
    <mergeCell ref="L41:N41"/>
    <mergeCell ref="Q41:S41"/>
    <mergeCell ref="V41:X41"/>
    <mergeCell ref="AA41:AC41"/>
    <mergeCell ref="F40:G40"/>
    <mergeCell ref="I40:J40"/>
    <mergeCell ref="K40:L40"/>
    <mergeCell ref="N40:O40"/>
    <mergeCell ref="P40:Q40"/>
    <mergeCell ref="S40:T40"/>
    <mergeCell ref="U40:V40"/>
    <mergeCell ref="X40:Y40"/>
    <mergeCell ref="Z40:AA40"/>
    <mergeCell ref="AH34:AI34"/>
    <mergeCell ref="AF35:AH35"/>
    <mergeCell ref="AH36:AI36"/>
    <mergeCell ref="AF37:AH37"/>
    <mergeCell ref="AH38:AI38"/>
    <mergeCell ref="AF39:AH39"/>
    <mergeCell ref="AH40:AI40"/>
    <mergeCell ref="AF41:AH41"/>
    <mergeCell ref="AH26:AI26"/>
    <mergeCell ref="AF27:AH27"/>
    <mergeCell ref="AH28:AI28"/>
    <mergeCell ref="AF29:AH29"/>
    <mergeCell ref="AF31:AH31"/>
  </mergeCells>
  <phoneticPr fontId="1"/>
  <pageMargins left="0.23622047244094491" right="0.23622047244094491" top="0.74803149606299213" bottom="0.74803149606299213" header="0.31496062992125984" footer="0.31496062992125984"/>
  <pageSetup paperSize="9" scale="70" fitToHeight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W27"/>
  <sheetViews>
    <sheetView topLeftCell="A7" workbookViewId="0">
      <selection activeCell="V16" sqref="V16"/>
    </sheetView>
  </sheetViews>
  <sheetFormatPr defaultRowHeight="13.5" x14ac:dyDescent="0.15"/>
  <cols>
    <col min="1" max="1" width="3.75" customWidth="1"/>
    <col min="2" max="2" width="10" customWidth="1"/>
    <col min="3" max="4" width="7.5" customWidth="1"/>
    <col min="6" max="6" width="10" customWidth="1"/>
    <col min="7" max="8" width="7.5" customWidth="1"/>
    <col min="10" max="10" width="10" customWidth="1"/>
    <col min="11" max="12" width="7.5" customWidth="1"/>
    <col min="14" max="14" width="10" customWidth="1"/>
    <col min="15" max="16" width="7.5" customWidth="1"/>
    <col min="18" max="18" width="10" customWidth="1"/>
    <col min="19" max="20" width="7.5" customWidth="1"/>
  </cols>
  <sheetData>
    <row r="2" spans="2:23" ht="18.75" x14ac:dyDescent="0.15">
      <c r="B2" s="81" t="s">
        <v>333</v>
      </c>
    </row>
    <row r="3" spans="2:23" ht="18.75" x14ac:dyDescent="0.15">
      <c r="B3" s="81" t="s">
        <v>334</v>
      </c>
    </row>
    <row r="4" spans="2:23" ht="17.25" x14ac:dyDescent="0.15">
      <c r="B4" s="71"/>
    </row>
    <row r="5" spans="2:23" ht="18" thickBot="1" x14ac:dyDescent="0.2">
      <c r="B5" s="71"/>
    </row>
    <row r="6" spans="2:23" ht="27" customHeight="1" thickBot="1" x14ac:dyDescent="0.2">
      <c r="B6" s="72" t="s">
        <v>118</v>
      </c>
      <c r="C6" s="73" t="s">
        <v>108</v>
      </c>
      <c r="D6" s="73" t="s">
        <v>109</v>
      </c>
      <c r="E6" s="74" t="s">
        <v>119</v>
      </c>
      <c r="F6" s="75" t="s">
        <v>120</v>
      </c>
      <c r="G6" s="73" t="s">
        <v>108</v>
      </c>
      <c r="H6" s="73" t="s">
        <v>109</v>
      </c>
      <c r="I6" s="74" t="s">
        <v>119</v>
      </c>
      <c r="J6" s="75" t="s">
        <v>121</v>
      </c>
      <c r="K6" s="73" t="s">
        <v>108</v>
      </c>
      <c r="L6" s="73" t="s">
        <v>109</v>
      </c>
      <c r="M6" s="74" t="s">
        <v>119</v>
      </c>
      <c r="N6" s="75" t="s">
        <v>122</v>
      </c>
      <c r="O6" s="73" t="s">
        <v>108</v>
      </c>
      <c r="P6" s="73" t="s">
        <v>109</v>
      </c>
      <c r="Q6" s="74" t="s">
        <v>119</v>
      </c>
      <c r="R6" s="75" t="s">
        <v>123</v>
      </c>
      <c r="S6" s="73" t="s">
        <v>108</v>
      </c>
      <c r="T6" s="73" t="s">
        <v>109</v>
      </c>
      <c r="U6" s="73" t="s">
        <v>119</v>
      </c>
      <c r="W6" s="121" t="s">
        <v>325</v>
      </c>
    </row>
    <row r="7" spans="2:23" ht="27" customHeight="1" thickBot="1" x14ac:dyDescent="0.2">
      <c r="B7" s="124" t="s">
        <v>241</v>
      </c>
      <c r="C7" s="76">
        <v>1</v>
      </c>
      <c r="D7" s="76">
        <v>19</v>
      </c>
      <c r="E7" s="77" t="s">
        <v>242</v>
      </c>
      <c r="F7" s="124" t="s">
        <v>256</v>
      </c>
      <c r="G7" s="76">
        <v>1</v>
      </c>
      <c r="H7" s="76">
        <v>24</v>
      </c>
      <c r="I7" s="77" t="s">
        <v>257</v>
      </c>
      <c r="J7" s="124" t="s">
        <v>274</v>
      </c>
      <c r="K7" s="76">
        <v>1</v>
      </c>
      <c r="L7" s="76">
        <v>22</v>
      </c>
      <c r="M7" s="77" t="s">
        <v>284</v>
      </c>
      <c r="N7" s="124" t="s">
        <v>291</v>
      </c>
      <c r="O7" s="76">
        <v>1</v>
      </c>
      <c r="P7" s="76">
        <v>24</v>
      </c>
      <c r="Q7" s="77" t="s">
        <v>292</v>
      </c>
      <c r="R7" s="124" t="s">
        <v>308</v>
      </c>
      <c r="S7" s="76">
        <v>1</v>
      </c>
      <c r="T7" s="76">
        <v>22</v>
      </c>
      <c r="U7" s="77" t="s">
        <v>277</v>
      </c>
    </row>
    <row r="8" spans="2:23" ht="27" customHeight="1" thickBot="1" x14ac:dyDescent="0.2">
      <c r="B8" s="125" t="s">
        <v>243</v>
      </c>
      <c r="C8" s="76">
        <v>2</v>
      </c>
      <c r="D8" s="76">
        <v>19</v>
      </c>
      <c r="E8" s="77" t="s">
        <v>244</v>
      </c>
      <c r="F8" s="126" t="s">
        <v>258</v>
      </c>
      <c r="G8" s="76">
        <v>2</v>
      </c>
      <c r="H8" s="76">
        <v>15</v>
      </c>
      <c r="I8" s="77" t="s">
        <v>259</v>
      </c>
      <c r="J8" s="125" t="s">
        <v>275</v>
      </c>
      <c r="K8" s="76">
        <v>2</v>
      </c>
      <c r="L8" s="76">
        <v>22</v>
      </c>
      <c r="M8" s="77" t="s">
        <v>284</v>
      </c>
      <c r="N8" s="126" t="s">
        <v>35</v>
      </c>
      <c r="O8" s="76">
        <v>2</v>
      </c>
      <c r="P8" s="76">
        <v>18</v>
      </c>
      <c r="Q8" s="77" t="s">
        <v>294</v>
      </c>
      <c r="R8" s="125" t="s">
        <v>309</v>
      </c>
      <c r="S8" s="76">
        <v>2</v>
      </c>
      <c r="T8" s="76">
        <v>19</v>
      </c>
      <c r="U8" s="77" t="s">
        <v>310</v>
      </c>
      <c r="W8" s="122" t="s">
        <v>326</v>
      </c>
    </row>
    <row r="9" spans="2:23" ht="27" customHeight="1" thickBot="1" x14ac:dyDescent="0.2">
      <c r="B9" s="125" t="s">
        <v>245</v>
      </c>
      <c r="C9" s="76">
        <v>3</v>
      </c>
      <c r="D9" s="76">
        <v>18</v>
      </c>
      <c r="E9" s="77" t="s">
        <v>246</v>
      </c>
      <c r="F9" s="126" t="s">
        <v>260</v>
      </c>
      <c r="G9" s="76">
        <v>3</v>
      </c>
      <c r="H9" s="76">
        <v>15</v>
      </c>
      <c r="I9" s="77" t="s">
        <v>261</v>
      </c>
      <c r="J9" s="125" t="s">
        <v>276</v>
      </c>
      <c r="K9" s="76">
        <v>3</v>
      </c>
      <c r="L9" s="76">
        <v>19</v>
      </c>
      <c r="M9" s="77" t="s">
        <v>285</v>
      </c>
      <c r="N9" s="126" t="s">
        <v>30</v>
      </c>
      <c r="O9" s="76">
        <v>3</v>
      </c>
      <c r="P9" s="76">
        <v>18</v>
      </c>
      <c r="Q9" s="77" t="s">
        <v>293</v>
      </c>
      <c r="R9" s="126" t="s">
        <v>311</v>
      </c>
      <c r="S9" s="76">
        <v>3</v>
      </c>
      <c r="T9" s="76">
        <v>16</v>
      </c>
      <c r="U9" s="77" t="s">
        <v>279</v>
      </c>
    </row>
    <row r="10" spans="2:23" ht="27" customHeight="1" thickBot="1" x14ac:dyDescent="0.2">
      <c r="B10" s="126" t="s">
        <v>67</v>
      </c>
      <c r="C10" s="76">
        <v>4</v>
      </c>
      <c r="D10" s="76">
        <v>16</v>
      </c>
      <c r="E10" s="77" t="s">
        <v>279</v>
      </c>
      <c r="F10" s="128" t="s">
        <v>262</v>
      </c>
      <c r="G10" s="76">
        <v>4</v>
      </c>
      <c r="H10" s="76">
        <v>11</v>
      </c>
      <c r="I10" s="77" t="s">
        <v>263</v>
      </c>
      <c r="J10" s="126" t="s">
        <v>278</v>
      </c>
      <c r="K10" s="76">
        <v>4</v>
      </c>
      <c r="L10" s="76">
        <v>16</v>
      </c>
      <c r="M10" s="77" t="s">
        <v>286</v>
      </c>
      <c r="N10" s="126" t="s">
        <v>295</v>
      </c>
      <c r="O10" s="76">
        <v>4</v>
      </c>
      <c r="P10" s="76">
        <v>17</v>
      </c>
      <c r="Q10" s="77" t="s">
        <v>296</v>
      </c>
      <c r="R10" s="126" t="s">
        <v>312</v>
      </c>
      <c r="S10" s="76">
        <v>4</v>
      </c>
      <c r="T10" s="76">
        <v>14</v>
      </c>
      <c r="U10" s="77" t="s">
        <v>281</v>
      </c>
      <c r="W10" s="123" t="s">
        <v>327</v>
      </c>
    </row>
    <row r="11" spans="2:23" ht="27" customHeight="1" thickBot="1" x14ac:dyDescent="0.2">
      <c r="B11" s="126" t="s">
        <v>335</v>
      </c>
      <c r="C11" s="76">
        <v>5</v>
      </c>
      <c r="D11" s="76">
        <v>15</v>
      </c>
      <c r="E11" s="77" t="s">
        <v>247</v>
      </c>
      <c r="F11" s="128" t="s">
        <v>264</v>
      </c>
      <c r="G11" s="76">
        <v>5</v>
      </c>
      <c r="H11" s="76">
        <v>10</v>
      </c>
      <c r="I11" s="77" t="s">
        <v>265</v>
      </c>
      <c r="J11" s="128" t="s">
        <v>280</v>
      </c>
      <c r="K11" s="76">
        <v>5</v>
      </c>
      <c r="L11" s="76">
        <v>14</v>
      </c>
      <c r="M11" s="77" t="s">
        <v>287</v>
      </c>
      <c r="N11" s="128" t="s">
        <v>297</v>
      </c>
      <c r="O11" s="76">
        <v>5</v>
      </c>
      <c r="P11" s="76">
        <v>14</v>
      </c>
      <c r="Q11" s="77" t="s">
        <v>298</v>
      </c>
      <c r="R11" s="128" t="s">
        <v>313</v>
      </c>
      <c r="S11" s="76">
        <v>5</v>
      </c>
      <c r="T11" s="76">
        <v>13</v>
      </c>
      <c r="U11" s="77" t="s">
        <v>314</v>
      </c>
    </row>
    <row r="12" spans="2:23" ht="27" customHeight="1" x14ac:dyDescent="0.15">
      <c r="B12" s="127" t="s">
        <v>248</v>
      </c>
      <c r="C12" s="111">
        <v>6</v>
      </c>
      <c r="D12" s="111">
        <v>9</v>
      </c>
      <c r="E12" s="112" t="s">
        <v>249</v>
      </c>
      <c r="F12" s="118" t="s">
        <v>266</v>
      </c>
      <c r="G12" s="111">
        <v>6</v>
      </c>
      <c r="H12" s="111">
        <v>8</v>
      </c>
      <c r="I12" s="112" t="s">
        <v>267</v>
      </c>
      <c r="J12" s="127" t="s">
        <v>282</v>
      </c>
      <c r="K12" s="111">
        <v>6</v>
      </c>
      <c r="L12" s="111">
        <v>12</v>
      </c>
      <c r="M12" s="112" t="s">
        <v>288</v>
      </c>
      <c r="N12" s="127" t="s">
        <v>299</v>
      </c>
      <c r="O12" s="111">
        <v>6</v>
      </c>
      <c r="P12" s="111">
        <v>14</v>
      </c>
      <c r="Q12" s="112" t="s">
        <v>287</v>
      </c>
      <c r="R12" s="127" t="s">
        <v>315</v>
      </c>
      <c r="S12" s="111">
        <v>6</v>
      </c>
      <c r="T12" s="111">
        <v>12</v>
      </c>
      <c r="U12" s="112" t="s">
        <v>283</v>
      </c>
      <c r="V12" s="113"/>
      <c r="W12" s="120" t="s">
        <v>324</v>
      </c>
    </row>
    <row r="13" spans="2:23" ht="27" customHeight="1" thickBot="1" x14ac:dyDescent="0.2">
      <c r="B13" s="114" t="s">
        <v>250</v>
      </c>
      <c r="C13" s="109">
        <v>7</v>
      </c>
      <c r="D13" s="109">
        <v>7</v>
      </c>
      <c r="E13" s="110" t="s">
        <v>251</v>
      </c>
      <c r="F13" s="114" t="s">
        <v>268</v>
      </c>
      <c r="G13" s="109">
        <v>7</v>
      </c>
      <c r="H13" s="109">
        <v>7</v>
      </c>
      <c r="I13" s="110" t="s">
        <v>269</v>
      </c>
      <c r="J13" s="114" t="s">
        <v>52</v>
      </c>
      <c r="K13" s="109">
        <v>7</v>
      </c>
      <c r="L13" s="109">
        <v>8</v>
      </c>
      <c r="M13" s="110" t="s">
        <v>322</v>
      </c>
      <c r="N13" s="129" t="s">
        <v>300</v>
      </c>
      <c r="O13" s="109">
        <v>7</v>
      </c>
      <c r="P13" s="109">
        <v>11</v>
      </c>
      <c r="Q13" s="110" t="s">
        <v>301</v>
      </c>
      <c r="R13" s="114" t="s">
        <v>316</v>
      </c>
      <c r="S13" s="109">
        <v>7</v>
      </c>
      <c r="T13" s="109">
        <v>6</v>
      </c>
      <c r="U13" s="110" t="s">
        <v>317</v>
      </c>
    </row>
    <row r="14" spans="2:23" ht="27" customHeight="1" thickBot="1" x14ac:dyDescent="0.2">
      <c r="B14" s="116" t="s">
        <v>252</v>
      </c>
      <c r="C14" s="76">
        <v>8</v>
      </c>
      <c r="D14" s="76">
        <v>4</v>
      </c>
      <c r="E14" s="77" t="s">
        <v>253</v>
      </c>
      <c r="F14" s="115" t="s">
        <v>272</v>
      </c>
      <c r="G14" s="76">
        <v>8</v>
      </c>
      <c r="H14" s="76">
        <v>7</v>
      </c>
      <c r="I14" s="77" t="s">
        <v>271</v>
      </c>
      <c r="J14" s="115" t="s">
        <v>37</v>
      </c>
      <c r="K14" s="76">
        <v>8</v>
      </c>
      <c r="L14" s="76">
        <v>7</v>
      </c>
      <c r="M14" s="77" t="s">
        <v>289</v>
      </c>
      <c r="N14" s="115" t="s">
        <v>302</v>
      </c>
      <c r="O14" s="76">
        <v>8</v>
      </c>
      <c r="P14" s="76">
        <v>9</v>
      </c>
      <c r="Q14" s="77" t="s">
        <v>303</v>
      </c>
      <c r="R14" s="117" t="s">
        <v>321</v>
      </c>
      <c r="S14" s="76">
        <v>8</v>
      </c>
      <c r="T14" s="76">
        <v>3</v>
      </c>
      <c r="U14" s="77" t="s">
        <v>318</v>
      </c>
      <c r="W14" s="119" t="s">
        <v>323</v>
      </c>
    </row>
    <row r="15" spans="2:23" ht="27" customHeight="1" thickBot="1" x14ac:dyDescent="0.2">
      <c r="B15" s="116" t="s">
        <v>254</v>
      </c>
      <c r="C15" s="76">
        <v>9</v>
      </c>
      <c r="D15" s="76">
        <v>0</v>
      </c>
      <c r="E15" s="77">
        <v>0</v>
      </c>
      <c r="F15" s="115" t="s">
        <v>270</v>
      </c>
      <c r="G15" s="76">
        <v>9</v>
      </c>
      <c r="H15" s="76">
        <v>7</v>
      </c>
      <c r="I15" s="77" t="s">
        <v>271</v>
      </c>
      <c r="J15" s="115" t="s">
        <v>53</v>
      </c>
      <c r="K15" s="76">
        <v>9</v>
      </c>
      <c r="L15" s="76">
        <v>4</v>
      </c>
      <c r="M15" s="77" t="s">
        <v>336</v>
      </c>
      <c r="N15" s="117" t="s">
        <v>304</v>
      </c>
      <c r="O15" s="76">
        <v>9</v>
      </c>
      <c r="P15" s="76">
        <v>5</v>
      </c>
      <c r="Q15" s="77" t="s">
        <v>305</v>
      </c>
      <c r="R15" s="116" t="s">
        <v>319</v>
      </c>
      <c r="S15" s="76">
        <v>9</v>
      </c>
      <c r="T15" s="76">
        <v>0</v>
      </c>
      <c r="U15" s="77">
        <v>0</v>
      </c>
    </row>
    <row r="16" spans="2:23" ht="27" customHeight="1" thickBot="1" x14ac:dyDescent="0.2">
      <c r="B16" s="78"/>
      <c r="C16" s="76"/>
      <c r="D16" s="76"/>
      <c r="E16" s="77"/>
      <c r="F16" s="78"/>
      <c r="G16" s="76"/>
      <c r="H16" s="76"/>
      <c r="I16" s="77"/>
      <c r="J16" s="116" t="s">
        <v>64</v>
      </c>
      <c r="K16" s="76">
        <v>10</v>
      </c>
      <c r="L16" s="76">
        <v>1</v>
      </c>
      <c r="M16" s="77" t="s">
        <v>337</v>
      </c>
      <c r="N16" s="116" t="s">
        <v>306</v>
      </c>
      <c r="O16" s="76"/>
      <c r="P16" s="76">
        <v>0</v>
      </c>
      <c r="Q16" s="77">
        <v>0</v>
      </c>
      <c r="R16" s="78"/>
      <c r="S16" s="76"/>
      <c r="T16" s="76"/>
      <c r="U16" s="77"/>
    </row>
    <row r="17" spans="2:22" ht="27" customHeight="1" thickBot="1" x14ac:dyDescent="0.2">
      <c r="B17" s="78"/>
      <c r="C17" s="76"/>
      <c r="D17" s="76"/>
      <c r="E17" s="77"/>
      <c r="F17" s="78"/>
      <c r="G17" s="76"/>
      <c r="H17" s="76"/>
      <c r="I17" s="77"/>
      <c r="J17" s="78"/>
      <c r="K17" s="76"/>
      <c r="L17" s="76"/>
      <c r="M17" s="77"/>
      <c r="N17" s="78"/>
      <c r="O17" s="76"/>
      <c r="P17" s="76"/>
      <c r="Q17" s="77"/>
      <c r="R17" s="78"/>
      <c r="S17" s="76"/>
      <c r="T17" s="76"/>
      <c r="U17" s="77"/>
    </row>
    <row r="18" spans="2:22" ht="27" customHeight="1" thickBot="1" x14ac:dyDescent="0.2">
      <c r="B18" s="79" t="s">
        <v>110</v>
      </c>
      <c r="C18" s="226" t="s">
        <v>255</v>
      </c>
      <c r="D18" s="227"/>
      <c r="E18" s="228"/>
      <c r="F18" s="79" t="s">
        <v>110</v>
      </c>
      <c r="G18" s="226" t="s">
        <v>273</v>
      </c>
      <c r="H18" s="227"/>
      <c r="I18" s="228"/>
      <c r="J18" s="79" t="s">
        <v>111</v>
      </c>
      <c r="K18" s="226" t="s">
        <v>290</v>
      </c>
      <c r="L18" s="227"/>
      <c r="M18" s="228"/>
      <c r="N18" s="79" t="s">
        <v>111</v>
      </c>
      <c r="O18" s="226" t="s">
        <v>307</v>
      </c>
      <c r="P18" s="227"/>
      <c r="Q18" s="228"/>
      <c r="R18" s="80" t="s">
        <v>110</v>
      </c>
      <c r="S18" s="226" t="s">
        <v>320</v>
      </c>
      <c r="T18" s="227"/>
      <c r="U18" s="227"/>
      <c r="V18" s="17"/>
    </row>
    <row r="19" spans="2:22" x14ac:dyDescent="0.15">
      <c r="S19" s="108"/>
      <c r="U19" s="17"/>
      <c r="V19" s="17"/>
    </row>
    <row r="21" spans="2:22" ht="14.25" thickBot="1" x14ac:dyDescent="0.2"/>
    <row r="22" spans="2:22" ht="27" customHeight="1" thickBot="1" x14ac:dyDescent="0.2">
      <c r="C22" s="225" t="s">
        <v>112</v>
      </c>
      <c r="D22" s="223"/>
      <c r="E22" s="223"/>
      <c r="F22" s="223"/>
      <c r="G22" s="224"/>
      <c r="J22" s="23"/>
    </row>
    <row r="23" spans="2:22" ht="27" customHeight="1" thickBot="1" x14ac:dyDescent="0.2">
      <c r="C23" s="220" t="s">
        <v>113</v>
      </c>
      <c r="D23" s="221"/>
      <c r="E23" s="222" t="s">
        <v>328</v>
      </c>
      <c r="F23" s="223"/>
      <c r="G23" s="224"/>
      <c r="J23" s="23"/>
    </row>
    <row r="24" spans="2:22" ht="27" customHeight="1" thickBot="1" x14ac:dyDescent="0.2">
      <c r="C24" s="220" t="s">
        <v>114</v>
      </c>
      <c r="D24" s="221"/>
      <c r="E24" s="222" t="s">
        <v>329</v>
      </c>
      <c r="F24" s="223"/>
      <c r="G24" s="224"/>
      <c r="J24" s="23"/>
    </row>
    <row r="25" spans="2:22" ht="27" customHeight="1" thickBot="1" x14ac:dyDescent="0.2">
      <c r="C25" s="220" t="s">
        <v>115</v>
      </c>
      <c r="D25" s="221"/>
      <c r="E25" s="222" t="s">
        <v>330</v>
      </c>
      <c r="F25" s="223"/>
      <c r="G25" s="224"/>
      <c r="J25" s="23"/>
    </row>
    <row r="26" spans="2:22" ht="27" customHeight="1" thickBot="1" x14ac:dyDescent="0.2">
      <c r="C26" s="220" t="s">
        <v>116</v>
      </c>
      <c r="D26" s="221"/>
      <c r="E26" s="222" t="s">
        <v>331</v>
      </c>
      <c r="F26" s="223"/>
      <c r="G26" s="224"/>
      <c r="J26" s="23"/>
    </row>
    <row r="27" spans="2:22" ht="26.25" customHeight="1" thickBot="1" x14ac:dyDescent="0.2">
      <c r="C27" s="220" t="s">
        <v>117</v>
      </c>
      <c r="D27" s="221"/>
      <c r="E27" s="225" t="s">
        <v>332</v>
      </c>
      <c r="F27" s="223"/>
      <c r="G27" s="224"/>
      <c r="J27" s="23"/>
    </row>
  </sheetData>
  <mergeCells count="16">
    <mergeCell ref="C18:E18"/>
    <mergeCell ref="G18:I18"/>
    <mergeCell ref="K18:M18"/>
    <mergeCell ref="O18:Q18"/>
    <mergeCell ref="S18:U18"/>
    <mergeCell ref="C26:D26"/>
    <mergeCell ref="E26:G26"/>
    <mergeCell ref="C27:D27"/>
    <mergeCell ref="E27:G27"/>
    <mergeCell ref="C22:G22"/>
    <mergeCell ref="C23:D23"/>
    <mergeCell ref="E23:G23"/>
    <mergeCell ref="C24:D24"/>
    <mergeCell ref="E24:G24"/>
    <mergeCell ref="C25:D25"/>
    <mergeCell ref="E25:G25"/>
  </mergeCells>
  <phoneticPr fontId="1"/>
  <pageMargins left="0.25" right="0.25" top="0.75" bottom="0.75" header="0.3" footer="0.3"/>
  <pageSetup paperSize="9" scale="76" fitToHeight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Aパート</vt:lpstr>
      <vt:lpstr>Bパート</vt:lpstr>
      <vt:lpstr>Cパート</vt:lpstr>
      <vt:lpstr>Dパート</vt:lpstr>
      <vt:lpstr>Eパート</vt:lpstr>
      <vt:lpstr>順位表</vt:lpstr>
      <vt:lpstr>Sheet3</vt:lpstr>
      <vt:lpstr>tu19niti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　　進</dc:creator>
  <cp:lastModifiedBy>竹内　　進</cp:lastModifiedBy>
  <cp:lastPrinted>2013-07-02T01:30:50Z</cp:lastPrinted>
  <dcterms:created xsi:type="dcterms:W3CDTF">2012-04-12T01:24:19Z</dcterms:created>
  <dcterms:modified xsi:type="dcterms:W3CDTF">2013-07-02T02:45:33Z</dcterms:modified>
</cp:coreProperties>
</file>